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\\192.168.3.100\Obmen\Сессии Совета Депутатов\2025 г\Сессия 47-я Очередная от 23.04.2025г\2. РСД №260 от 23.04.2025г. Отчет об исп бюдж за 1-й кв 2025г\"/>
    </mc:Choice>
  </mc:AlternateContent>
  <xr:revisionPtr revIDLastSave="0" documentId="13_ncr:1_{D6E624DC-AEDD-4D49-8E33-EC6CF4EBAD2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0">Доходы!$A$1:$E$53</definedName>
    <definedName name="_xlnm.Print_Area" localSheetId="2">Источники!$A$1:$E$30</definedName>
    <definedName name="_xlnm.Print_Area" localSheetId="1">Расходы!$A$1:$I$212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3" l="1"/>
  <c r="H106" i="3"/>
  <c r="G123" i="3"/>
  <c r="G97" i="3"/>
  <c r="G106" i="3"/>
  <c r="G98" i="3"/>
  <c r="G79" i="3"/>
  <c r="G80" i="3"/>
  <c r="I10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6" i="3"/>
  <c r="I67" i="3"/>
  <c r="I68" i="3"/>
  <c r="I69" i="3"/>
  <c r="I71" i="3"/>
  <c r="I72" i="3"/>
  <c r="I73" i="3"/>
  <c r="I74" i="3"/>
  <c r="I75" i="3"/>
  <c r="I76" i="3"/>
  <c r="I77" i="3"/>
  <c r="I78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9" i="3"/>
  <c r="I100" i="3"/>
  <c r="I101" i="3"/>
  <c r="I102" i="3"/>
  <c r="I103" i="3"/>
  <c r="I104" i="3"/>
  <c r="I105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7" i="3"/>
  <c r="I178" i="3"/>
  <c r="I179" i="3"/>
  <c r="I180" i="3"/>
  <c r="I181" i="3"/>
  <c r="I182" i="3"/>
  <c r="I183" i="3"/>
  <c r="I184" i="3"/>
  <c r="I187" i="3"/>
  <c r="I188" i="3"/>
  <c r="I189" i="3"/>
  <c r="I190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G191" i="3"/>
  <c r="H123" i="3"/>
  <c r="I123" i="3" s="1"/>
  <c r="H98" i="3"/>
  <c r="I98" i="3" s="1"/>
  <c r="I106" i="3"/>
  <c r="H80" i="3"/>
  <c r="H70" i="3"/>
  <c r="I70" i="3" s="1"/>
  <c r="G70" i="3"/>
  <c r="H65" i="3"/>
  <c r="G65" i="3"/>
  <c r="H50" i="3"/>
  <c r="I50" i="3" s="1"/>
  <c r="G50" i="3"/>
  <c r="H12" i="3"/>
  <c r="I12" i="3" s="1"/>
  <c r="G12" i="3"/>
  <c r="E51" i="2"/>
  <c r="E52" i="2"/>
  <c r="E49" i="2"/>
  <c r="E47" i="2"/>
  <c r="E48" i="2"/>
  <c r="D36" i="2"/>
  <c r="C36" i="2"/>
  <c r="D14" i="2"/>
  <c r="C14" i="2"/>
  <c r="E17" i="2"/>
  <c r="E18" i="2"/>
  <c r="E20" i="2"/>
  <c r="E43" i="2"/>
  <c r="E41" i="2"/>
  <c r="I65" i="3" l="1"/>
  <c r="I80" i="3"/>
  <c r="H79" i="3"/>
  <c r="I79" i="3" s="1"/>
  <c r="G64" i="3"/>
  <c r="H64" i="3"/>
  <c r="I64" i="3" s="1"/>
  <c r="E36" i="2"/>
  <c r="C13" i="2"/>
  <c r="C11" i="2" s="1"/>
  <c r="D13" i="2"/>
  <c r="D11" i="2" s="1"/>
  <c r="I97" i="3" l="1"/>
  <c r="E11" i="2"/>
  <c r="H186" i="3"/>
  <c r="G186" i="3"/>
  <c r="G185" i="3" s="1"/>
  <c r="H191" i="3"/>
  <c r="I191" i="3" s="1"/>
  <c r="H176" i="3"/>
  <c r="G176" i="3"/>
  <c r="E13" i="4"/>
  <c r="E19" i="4"/>
  <c r="E20" i="4"/>
  <c r="E21" i="4"/>
  <c r="E22" i="4"/>
  <c r="E23" i="4"/>
  <c r="E24" i="4"/>
  <c r="E25" i="4"/>
  <c r="E26" i="4"/>
  <c r="E27" i="4"/>
  <c r="E28" i="4"/>
  <c r="E29" i="4"/>
  <c r="E30" i="4"/>
  <c r="I186" i="3" l="1"/>
  <c r="H185" i="3"/>
  <c r="I185" i="3" s="1"/>
  <c r="I176" i="3"/>
  <c r="I211" i="3"/>
  <c r="E13" i="2" l="1"/>
  <c r="E14" i="2"/>
  <c r="E15" i="2"/>
  <c r="E16" i="2"/>
  <c r="E26" i="2"/>
  <c r="E27" i="2"/>
  <c r="E28" i="2"/>
  <c r="E29" i="2"/>
  <c r="E30" i="2"/>
  <c r="E31" i="2"/>
  <c r="E32" i="2"/>
  <c r="E33" i="2"/>
  <c r="E34" i="2"/>
  <c r="E35" i="2"/>
  <c r="E38" i="2"/>
  <c r="E39" i="2"/>
  <c r="E40" i="2"/>
  <c r="E45" i="2"/>
  <c r="E46" i="2"/>
  <c r="E50" i="2"/>
</calcChain>
</file>

<file path=xl/sharedStrings.xml><?xml version="1.0" encoding="utf-8"?>
<sst xmlns="http://schemas.openxmlformats.org/spreadsheetml/2006/main" count="1324" uniqueCount="304">
  <si>
    <t xml:space="preserve"> Наименование показателя</t>
  </si>
  <si>
    <t>Код дохода по бюджетной классификации</t>
  </si>
  <si>
    <t>Доходы бюджета - всего</t>
  </si>
  <si>
    <t>x</t>
  </si>
  <si>
    <t>в том числе:</t>
  </si>
  <si>
    <t>000 1 00 00000 00 0000 000</t>
  </si>
  <si>
    <t xml:space="preserve">  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</si>
  <si>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</si>
  <si>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</si>
  <si>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</si>
  <si>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</si>
  <si>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Налог на имущество физических лиц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</si>
  <si>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</si>
  <si>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 Земельный налог</t>
  </si>
  <si>
    <t xml:space="preserve">  Земельный налог с организаций, обладающих земельным участком, расположенным в границах сельских поселений</t>
  </si>
  <si>
    <t xml:space="preserve">  Земельный налог с физических лиц, обладающих земельным участком, расположенным в границах сельских поселений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</si>
  <si>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</si>
  <si>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</si>
  <si>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</si>
  <si>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</si>
  <si>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</si>
  <si>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</si>
  <si>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Субвенции бюджетам сельских поселений на выполнение передаваемых полномочий субъектов Российской Федерации</t>
  </si>
  <si>
    <t xml:space="preserve">  Иные межбюджетные трансферты</t>
  </si>
  <si>
    <t xml:space="preserve">  Прочие межбюджетные трансферты, передаваемые бюджетам сельских поселений</t>
  </si>
  <si>
    <t>Расходы бюджета - всего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</si>
  <si>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</si>
  <si>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Расходы на выплаты персоналу государственных (муниципальных) органов</t>
  </si>
  <si>
    <t xml:space="preserve">  Фонд оплаты труда государственных (муниципальных) органов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</si>
  <si>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</si>
  <si>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 Закупка товаров, работ и услуг для обеспечения государственных (муниципальных) нужд</t>
  </si>
  <si>
    <t xml:space="preserve">  Иные закупки товаров, работ и услуг для обеспечения государственных (муниципальных) нужд</t>
  </si>
  <si>
    <t xml:space="preserve">  Прочая закупка товаров, работ и услуг</t>
  </si>
  <si>
    <t xml:space="preserve">  Закупка энергетических ресурсов</t>
  </si>
  <si>
    <t xml:space="preserve">  Иные бюджетные ассигнования</t>
  </si>
  <si>
    <t xml:space="preserve">  Уплата налогов, сборов и иных платежей</t>
  </si>
  <si>
    <t xml:space="preserve">  Уплата иных платежей</t>
  </si>
  <si>
    <t xml:space="preserve">  Межбюджетные трансферты</t>
  </si>
  <si>
    <t xml:space="preserve">  Резервные средства</t>
  </si>
  <si>
    <t xml:space="preserve">  Капитальные вложения в объекты государственной (муниципальной) собственности</t>
  </si>
  <si>
    <t xml:space="preserve">  Бюджетные инвестиции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</si>
  <si>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</si>
  <si>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 Расходы на выплаты персоналу казенных учреждений</t>
  </si>
  <si>
    <t xml:space="preserve">  Фонд оплаты труда учреждений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</si>
  <si>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</si>
  <si>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 Социальное обеспечение и иные выплаты населению</t>
  </si>
  <si>
    <t xml:space="preserve">  Публичные нормативные социальные выплаты гражданам</t>
  </si>
  <si>
    <t xml:space="preserve">  Иные пенсии, социальные доплаты к пенсиям</t>
  </si>
  <si>
    <t xml:space="preserve">  Социальные выплаты гражданам, кроме публичных нормативных социальных выплат</t>
  </si>
  <si>
    <t xml:space="preserve">  Пособия, компенсации и иные социальные выплаты гражданам, кроме публичных нормативных обязательств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</si>
  <si>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</si>
  <si>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</si>
  <si>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</si>
  <si>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</si>
  <si>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</si>
  <si>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</si>
  <si>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000 01 05 00 00 00 0000 000</t>
  </si>
  <si>
    <t>увеличение остатков средств, всего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</si>
  <si>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</si>
  <si>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</si>
  <si>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</si>
  <si>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</si>
  <si>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</si>
  <si>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</si>
  <si>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сельских поселений</t>
  </si>
  <si>
    <t>000 01 05 02 01 10 0000 510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</si>
  <si>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</si>
  <si>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</si>
  <si>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</si>
  <si>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</si>
  <si>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</si>
  <si>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</si>
  <si>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</si>
  <si>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сельских поселений</t>
  </si>
  <si>
    <t>000 01 05 02 01 10 0000 610</t>
  </si>
  <si>
    <t/>
  </si>
  <si>
    <t>Приложение 1</t>
  </si>
  <si>
    <t>Приложение 2</t>
  </si>
  <si>
    <t>Приложение 3</t>
  </si>
  <si>
    <t>-</t>
  </si>
  <si>
    <t xml:space="preserve">  Инициативные платежи, зачисляемые в бюджеты сельских поселений</t>
  </si>
  <si>
    <t xml:space="preserve">  Прочие субсидии бюджетам сельских поселений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</si>
  <si>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</si>
  <si>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</si>
  <si>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Результат исполнения бюджета (дефицит / профицит)</t>
  </si>
  <si>
    <t>Исполнено, руб.</t>
  </si>
  <si>
    <t xml:space="preserve">  Налог на доходы физических лиц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</si>
  <si>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</si>
  <si>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Процент исполнения</t>
  </si>
  <si>
    <t xml:space="preserve">  Изменение остатков средств на счетах по учету средств бюджетов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</si>
  <si>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</si>
  <si>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 xml:space="preserve">  Иные выплаты учреждений привлекаемым лицам</t>
  </si>
  <si>
    <t xml:space="preserve">  Субсидии бюджетам сельских поселений на реализацию программ формирования современной городской среды</t>
  </si>
  <si>
    <t xml:space="preserve">  Закупка товаров, работ и услуг в целях капитального ремонта государственного (муниципального) имущества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</si>
  <si>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</si>
  <si>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НАЛОГОВЫЕ И НЕНАЛОГОВЫЕ ДОХОДЫ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</si>
  <si>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</si>
  <si>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</si>
  <si>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</si>
  <si>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</si>
  <si>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</si>
  <si>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555</t>
  </si>
  <si>
    <t>01</t>
  </si>
  <si>
    <t>00</t>
  </si>
  <si>
    <t>02</t>
  </si>
  <si>
    <t>100</t>
  </si>
  <si>
    <t>200</t>
  </si>
  <si>
    <t>240</t>
  </si>
  <si>
    <t>247</t>
  </si>
  <si>
    <t>110</t>
  </si>
  <si>
    <t>99.0.00.70510</t>
  </si>
  <si>
    <t>11</t>
  </si>
  <si>
    <t>03</t>
  </si>
  <si>
    <t>000</t>
  </si>
  <si>
    <t>10</t>
  </si>
  <si>
    <t>05</t>
  </si>
  <si>
    <t>99.0.05.70240</t>
  </si>
  <si>
    <t>99.0.05.S0240</t>
  </si>
  <si>
    <t>99.0.55.S0240</t>
  </si>
  <si>
    <t>99.5.55.S0240</t>
  </si>
  <si>
    <t>99.0.06.01719</t>
  </si>
  <si>
    <t>08</t>
  </si>
  <si>
    <t>99.0.00.02019</t>
  </si>
  <si>
    <t>300</t>
  </si>
  <si>
    <t>310</t>
  </si>
  <si>
    <t>320</t>
  </si>
  <si>
    <t>07</t>
  </si>
  <si>
    <t>113</t>
  </si>
  <si>
    <t>182 1 01 02000 01 0000 110</t>
  </si>
  <si>
    <t>182 1 01 02010 01 0000 110</t>
  </si>
  <si>
    <t>182 1 01 02020 01 0000 110</t>
  </si>
  <si>
    <t>182 1 01 02030 01 0000 110</t>
  </si>
  <si>
    <t>182 1 01 02040 01 1000 110</t>
  </si>
  <si>
    <t>182 1 01 02080 01 0000 110</t>
  </si>
  <si>
    <t>182 1 01 02130 01 1000 110</t>
  </si>
  <si>
    <t>182 1 01 02140 01 1000 110</t>
  </si>
  <si>
    <t>182 1 03 02000 01 0000 110</t>
  </si>
  <si>
    <t>182 1 03 02230 01 0000 110</t>
  </si>
  <si>
    <t>182 1 03 02240 01 0000 110</t>
  </si>
  <si>
    <t>182 1 03 02250 01 0000 110</t>
  </si>
  <si>
    <t>182 1 03 02260 01 0000 110</t>
  </si>
  <si>
    <t>182 1 06 01000 00 0000 110</t>
  </si>
  <si>
    <t>182 1 06 01030 10 0000 110</t>
  </si>
  <si>
    <t>182 1 06 06000 00 0000 110</t>
  </si>
  <si>
    <t>182 1 06 06033 10 0000 110</t>
  </si>
  <si>
    <t>182 1 06 06043 10 0000 110</t>
  </si>
  <si>
    <t>555 1 11 05025 10 0000 120</t>
  </si>
  <si>
    <t>555 1 11 09045 10 0000 120</t>
  </si>
  <si>
    <t>555 1 14 06025 10 0000 430</t>
  </si>
  <si>
    <t>555 1 16 02010 02 0000 140</t>
  </si>
  <si>
    <t>555 1 16 10032 10 0000 140</t>
  </si>
  <si>
    <t>555 1 17 15030 10 0000 150</t>
  </si>
  <si>
    <t>555 2 00 00000 00 0000 000</t>
  </si>
  <si>
    <t>555 2 02 00000 00 0000 000</t>
  </si>
  <si>
    <t>555 2 02 25555 10 0000 150</t>
  </si>
  <si>
    <t>555 2 02 29999 10 0000 150</t>
  </si>
  <si>
    <t>555 2 02 30024 10 0000 150</t>
  </si>
  <si>
    <t>555 2 02 35118 10 0000 150</t>
  </si>
  <si>
    <t>555 2 02 40014 10 0000 150</t>
  </si>
  <si>
    <t>555 2 02 49999 10 0000 150</t>
  </si>
  <si>
    <t>04</t>
  </si>
  <si>
    <t>ГРБС</t>
  </si>
  <si>
    <t>РЗ</t>
  </si>
  <si>
    <t>ПР</t>
  </si>
  <si>
    <t>КЦСР</t>
  </si>
  <si>
    <t>КВР</t>
  </si>
  <si>
    <t>2</t>
  </si>
  <si>
    <t>3</t>
  </si>
  <si>
    <t>4</t>
  </si>
  <si>
    <t>5</t>
  </si>
  <si>
    <t>6</t>
  </si>
  <si>
    <t>7</t>
  </si>
  <si>
    <t>8</t>
  </si>
  <si>
    <t>244</t>
  </si>
  <si>
    <t>99.0.00.70190</t>
  </si>
  <si>
    <t>06</t>
  </si>
  <si>
    <t>13</t>
  </si>
  <si>
    <t>99.0.00.00719</t>
  </si>
  <si>
    <t>99.0.00.00999</t>
  </si>
  <si>
    <t>99.0.00.51180</t>
  </si>
  <si>
    <t>09</t>
  </si>
  <si>
    <t>16.0.00.07950</t>
  </si>
  <si>
    <t>16.0.00.S7950</t>
  </si>
  <si>
    <t>99.0.00.01399</t>
  </si>
  <si>
    <t>12</t>
  </si>
  <si>
    <t>99.0.00.01499</t>
  </si>
  <si>
    <t>к решению Совета депутатов Толмачевского сельсовета Новосибирского района Новосибирской области "Об исполнении бюджета Толмачевского сельсовета Новосибирского района Новосибирской области за 1-й квартал 2025 года"</t>
  </si>
  <si>
    <t>Кассовое исполнение по источникам финансирования дефицита бюджета Толмачевского сельсовета Новосибирского района Новосибирской области по кодам групп, подгрупп, статей, видов источников финансирования дефицитов бюджетов за 1-й квартал 2025 года</t>
  </si>
  <si>
    <t>Утвержденные бюджетные назначения на 2025год, руб.</t>
  </si>
  <si>
    <t>Исполнение бюджетных ассегнований по разделам, подразделам, целевым статьям (муниципальным программам и непрограммным направлениям деятельности) группам и подгруппам видов расходов за 1-й квартал 2025 года</t>
  </si>
  <si>
    <t>Утвержденные бюджетные назначения на 2025 год, руб.</t>
  </si>
  <si>
    <t xml:space="preserve">  Уплата налога на имущество организаций и земельного налога</t>
  </si>
  <si>
    <t xml:space="preserve">  Уплата прочих налогов, сборов</t>
  </si>
  <si>
    <t xml:space="preserve">  Реализация программ формирования современной городской среды</t>
  </si>
  <si>
    <t xml:space="preserve">  Реализация мероприятий по обеспечению сбалансированности местных бюджетов в рамках государственной программы Новосибирской области «Управление финансами в Новосибирской области»</t>
  </si>
  <si>
    <t>99.0.00.04012</t>
  </si>
  <si>
    <t>99.0.00.00909</t>
  </si>
  <si>
    <t>321</t>
  </si>
  <si>
    <t>312</t>
  </si>
  <si>
    <t>119</t>
  </si>
  <si>
    <t>111</t>
  </si>
  <si>
    <t>99.0.00.01912</t>
  </si>
  <si>
    <t>99.0.00.01812</t>
  </si>
  <si>
    <t>000 1 16 07010 10 0000 140</t>
  </si>
  <si>
    <t xml:space="preserve">99.0.00.00112 </t>
  </si>
  <si>
    <t>99.0.00.00112</t>
  </si>
  <si>
    <t>121</t>
  </si>
  <si>
    <t>129</t>
  </si>
  <si>
    <t>120</t>
  </si>
  <si>
    <t>99.0.00.00612</t>
  </si>
  <si>
    <t>800</t>
  </si>
  <si>
    <t>850</t>
  </si>
  <si>
    <t>851</t>
  </si>
  <si>
    <t>852</t>
  </si>
  <si>
    <t>853</t>
  </si>
  <si>
    <t>99.0.00.00812</t>
  </si>
  <si>
    <t>500</t>
  </si>
  <si>
    <t>540</t>
  </si>
  <si>
    <t>99.0.00.00619</t>
  </si>
  <si>
    <t>870</t>
  </si>
  <si>
    <t xml:space="preserve"> 99.0.00.00080</t>
  </si>
  <si>
    <t>99.0.00.01199</t>
  </si>
  <si>
    <t>21.0.00.07950</t>
  </si>
  <si>
    <t>99.0.00.01299</t>
  </si>
  <si>
    <t xml:space="preserve"> 99.0.00.01599</t>
  </si>
  <si>
    <t>09.0.00.I5766</t>
  </si>
  <si>
    <t>400</t>
  </si>
  <si>
    <t>410</t>
  </si>
  <si>
    <t>414</t>
  </si>
  <si>
    <t xml:space="preserve"> 99.0.00.01699</t>
  </si>
  <si>
    <t>243</t>
  </si>
  <si>
    <t>99.0.00.06080</t>
  </si>
  <si>
    <t>09.1.И4.55550</t>
  </si>
  <si>
    <t>99.0.00.03219</t>
  </si>
  <si>
    <t>99.0.01.01719</t>
  </si>
  <si>
    <t>99.0.02.01719</t>
  </si>
  <si>
    <t>99.0.03.01719</t>
  </si>
  <si>
    <t>99.0.04.01719</t>
  </si>
  <si>
    <t>99.0.05.01719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</si>
  <si>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</si>
  <si>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Налог на доходы физических лиц в части налога, относящейся к налоговой базе, указанной в пункет 62 статьи 210 Налогового кодекса РФ, не превышающей 5 миллионов рублей</t>
  </si>
  <si>
    <t xml:space="preserve">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</si>
  <si>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Кассовое исполнение доходов бюджета Толмачевского сельсовета Новосибирского района Новосибирской области за 1-й квартал 2025 года</t>
  </si>
  <si>
    <t xml:space="preserve">  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</si>
  <si>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</si>
  <si>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182 1 01 02150 01 0000 110</t>
  </si>
  <si>
    <t>182 1 01 02210 01 0000 110</t>
  </si>
  <si>
    <t>182 1 01 02230 01 0000 110</t>
  </si>
  <si>
    <t xml:space="preserve">  НАЛОГОВЫЕ ДОХОДЫ</t>
  </si>
  <si>
    <t>182 1 01 00000 00 0000 000</t>
  </si>
  <si>
    <t>555 1 10 00000 00 0000 000</t>
  </si>
  <si>
    <t>НЕНАЛОГОВЫЕ ДОХОДЫ</t>
  </si>
  <si>
    <t>Общегосударственные вопросы</t>
  </si>
  <si>
    <t>Расходы на функционирование высшего должностного лица муниципального образования Толмачевского сельсовета Новосибирского района Новосибирской области</t>
  </si>
  <si>
    <t>Расходы на функционирование администрации муниципального образования Толмачевский сельсовет Новосибирского района Новосибирской области</t>
  </si>
  <si>
    <t>Расходы на передачу полномочий по содержанию контрольно - счетной палаты Новосибирского района от Толмачевского сельсовета</t>
  </si>
  <si>
    <t xml:space="preserve">  Осуществление отдельных государственных полномочий Новосибирской области по решению вопросов в сфере административных правонарушений (средства Новосибирского района)</t>
  </si>
  <si>
    <t>Обеспечение проведения выборов и референдумов</t>
  </si>
  <si>
    <t>Резервные фонды Толмачевского сельсовета Новосибирского района Новосибирской области</t>
  </si>
  <si>
    <t>Расходы по финансированию других общегосударственных функций и вопросов  Толмачевского сельсовета</t>
  </si>
  <si>
    <t>Национальная оборона</t>
  </si>
  <si>
    <t xml:space="preserve">  Расходы на осуществление первичного воинского учета органами местного самоуправления поселений на территориях, где отсутствуют военные комиссариаты в рамках непрограммных расходов федеральных органов исполнительной власти (за счет средств местного бюджета)</t>
  </si>
  <si>
    <t xml:space="preserve">  Расходы на осуществление первичного воинского учета органами местного самоуправления поселений на территориях, где отсутствуют военные комиссариаты в рамках непрограмных расходов федеральных органов исполнительной власти (за счет средств федерального бюджета)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</si>
  <si>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</si>
  <si>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 Толмачевского сельсовета</t>
  </si>
  <si>
    <t>Расходы на обеспечение безопасности жизнедеятельности населения Толмачевского сельсовета</t>
  </si>
  <si>
    <t>Обеспечение пожарной безопасности поселений муниципального образования Толмачевский сельсовет</t>
  </si>
  <si>
    <t>Реализация мероприятий Муниципальной программы Новосибирского района “Обеспечение безопасности жизнидеятельности населения Новосибирского района Новосибирской области” (средства Новосибирского района)</t>
  </si>
  <si>
    <t>Расходы на осуществление противопожарных мероприятий на территории Толмачевского сельсовета</t>
  </si>
  <si>
    <t>Национальная экономика</t>
  </si>
  <si>
    <t>Дорожное хозяйство (дорожные фонды) в муниципальном образовании Толмачевский сельсовет</t>
  </si>
  <si>
    <t>Развитие автомобильных дорог местного значения в Новосибирском районе (средства Новосибирского района)</t>
  </si>
  <si>
    <t>Софинансирование при реализации мероприятий программы "Развитие автомобильных дорог местного значения" (средства местного бюджета)</t>
  </si>
  <si>
    <t>Непрограмные направления бюджета Толмачевского сельсовета (средства местного бюджета)</t>
  </si>
  <si>
    <t>Расходы на мероприятия по землеустройству и землепользованию</t>
  </si>
  <si>
    <t>Расходы в сфере Жилищно-коммунального хозяйства</t>
  </si>
  <si>
    <t>Расходы в сфере Жилищного хозяйства Толмачевского сельсовета</t>
  </si>
  <si>
    <t>Непрограммные направления бюджета Толмачевского сельсовета</t>
  </si>
  <si>
    <t>Расходы в сфере Коммунального хозяйства Толмачевского сельсовета</t>
  </si>
  <si>
    <t>Софинансирование при Реализации программы "Формирование современного облика сельских территорий, направленных на создание и развитие инфраструктуры" (средства местного бюджета)</t>
  </si>
  <si>
    <t>Осуществление полномочий Новосибирского района в границах поселения по организации тепло-,водо снабжения (средства Новосибирского района)</t>
  </si>
  <si>
    <t>Расходы в сфере Благоустройства территории поселения муниципального образования  Толмачевский сельсовет</t>
  </si>
  <si>
    <t>Организация захоронения погибших участников специальной военной операции (средства Новосибирского района)</t>
  </si>
  <si>
    <t>Расходы на освещение территории поселения (уличное освещение)</t>
  </si>
  <si>
    <t>Расходы на содержание автомобильных дорог и инженерных сооружений в границах поселения</t>
  </si>
  <si>
    <t>Расходы на содержание территории мест захоронения в поселении</t>
  </si>
  <si>
    <t>Расходы на озеленение территории поселения</t>
  </si>
  <si>
    <t>Расходы на уборку и вывоз мусора с территории поселения</t>
  </si>
  <si>
    <t>Реализация инициативных проектов (средства Новосибирского района)</t>
  </si>
  <si>
    <t>Софиансирование при реализации инициативных проектов (средства местного бюджета)</t>
  </si>
  <si>
    <t>Софиансирование при реализации инициативных проектов (средства граждан)</t>
  </si>
  <si>
    <t>Софиансирование при реализации инициативных проектов (средства юрид. лиц)</t>
  </si>
  <si>
    <t xml:space="preserve">Расходы по благоустройству мест отдыха на территории поселения </t>
  </si>
  <si>
    <t>Социальная политика</t>
  </si>
  <si>
    <t>Пенсионное обеспечение</t>
  </si>
  <si>
    <t>Социальное обеспечение населения</t>
  </si>
  <si>
    <t>Расходы на обеспечение деятельности МКУ СКО "Молодость"</t>
  </si>
  <si>
    <t>Расходы на молодежную политику и оздоровление детей</t>
  </si>
  <si>
    <t>Расходы на молодежную политику Толмачевского сельсовета</t>
  </si>
  <si>
    <t>Расходы в области культуры</t>
  </si>
  <si>
    <t>Финансирование деятельности (за счет средств местного бюджета)</t>
  </si>
  <si>
    <t>Расходы на реализацию мероприятий в области здравоохранения, спорта и физической культуры, туризма</t>
  </si>
  <si>
    <t>очередной 47-й сессии Совета депутатов шестого созыва №260 от 23.04.2025г.</t>
  </si>
  <si>
    <t>очередной 47-й сессии Совета депутатов шестого созыва № 260 от 23.04.2025г.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</si>
</sst>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_ ;\-#,##0.00"/>
  </numFmts>
  <fonts count="3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69">
    <xf numFmtId="0" fontId="0" fillId="0" borderId="0" xfId="0"/>
    <xf numFmtId="0" fontId="13" fillId="0" borderId="1" xfId="1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5" fillId="0" borderId="1" xfId="3" applyFont="1" applyBorder="1" applyAlignment="1">
      <alignment horizontal="center" vertical="center"/>
    </xf>
    <xf numFmtId="0" fontId="17" fillId="0" borderId="1" xfId="14" applyFont="1" applyAlignment="1">
      <alignment vertical="center"/>
    </xf>
    <xf numFmtId="0" fontId="13" fillId="0" borderId="1" xfId="1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1" xfId="1" applyFont="1" applyAlignment="1">
      <alignment horizontal="right" vertical="center"/>
    </xf>
    <xf numFmtId="0" fontId="16" fillId="0" borderId="1" xfId="2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1" xfId="1" applyFont="1" applyAlignment="1">
      <alignment horizontal="right" vertical="center"/>
    </xf>
    <xf numFmtId="0" fontId="16" fillId="0" borderId="1" xfId="49" applyFont="1" applyBorder="1" applyAlignment="1">
      <alignment horizontal="center" vertical="center"/>
    </xf>
    <xf numFmtId="49" fontId="13" fillId="0" borderId="1" xfId="55" applyFont="1" applyBorder="1" applyAlignment="1">
      <alignment vertical="center"/>
    </xf>
    <xf numFmtId="0" fontId="13" fillId="0" borderId="1" xfId="64" applyFont="1" applyBorder="1" applyAlignment="1">
      <alignment vertical="center" wrapText="1"/>
    </xf>
    <xf numFmtId="0" fontId="13" fillId="0" borderId="1" xfId="105" applyFont="1" applyAlignment="1">
      <alignment horizontal="left" vertical="center"/>
    </xf>
    <xf numFmtId="0" fontId="15" fillId="0" borderId="1" xfId="10" applyFont="1" applyAlignment="1">
      <alignment vertical="center"/>
    </xf>
    <xf numFmtId="49" fontId="13" fillId="0" borderId="1" xfId="107" applyFont="1" applyAlignment="1">
      <alignment vertical="center"/>
    </xf>
    <xf numFmtId="0" fontId="13" fillId="0" borderId="2" xfId="119" applyFont="1" applyAlignment="1">
      <alignment vertical="center"/>
    </xf>
    <xf numFmtId="0" fontId="13" fillId="0" borderId="11" xfId="121" applyFont="1" applyAlignment="1">
      <alignment vertical="center"/>
    </xf>
    <xf numFmtId="0" fontId="15" fillId="0" borderId="1" xfId="77" applyFont="1" applyBorder="1" applyAlignment="1">
      <alignment horizontal="left" vertical="center"/>
    </xf>
    <xf numFmtId="0" fontId="15" fillId="0" borderId="1" xfId="79" applyFont="1" applyBorder="1" applyAlignment="1">
      <alignment horizontal="center" vertical="center" shrinkToFit="1"/>
    </xf>
    <xf numFmtId="49" fontId="15" fillId="0" borderId="1" xfId="80" applyFont="1" applyBorder="1">
      <alignment horizontal="center" vertical="center" shrinkToFit="1"/>
    </xf>
    <xf numFmtId="49" fontId="13" fillId="0" borderId="1" xfId="81" applyFont="1" applyBorder="1" applyAlignment="1">
      <alignment vertical="center" shrinkToFit="1"/>
    </xf>
    <xf numFmtId="49" fontId="15" fillId="0" borderId="1" xfId="82" applyFont="1" applyBorder="1" applyAlignment="1">
      <alignment horizontal="right" vertical="center"/>
    </xf>
    <xf numFmtId="0" fontId="13" fillId="0" borderId="1" xfId="100" applyFont="1" applyBorder="1" applyAlignment="1">
      <alignment horizontal="left" vertical="center"/>
    </xf>
    <xf numFmtId="0" fontId="13" fillId="0" borderId="1" xfId="102" applyFont="1" applyBorder="1" applyAlignment="1">
      <alignment horizontal="left" vertical="center"/>
    </xf>
    <xf numFmtId="0" fontId="15" fillId="0" borderId="1" xfId="103" applyFont="1" applyBorder="1" applyAlignment="1">
      <alignment vertical="center"/>
    </xf>
    <xf numFmtId="49" fontId="13" fillId="0" borderId="1" xfId="104" applyFont="1" applyBorder="1" applyAlignment="1">
      <alignment vertical="center"/>
    </xf>
    <xf numFmtId="0" fontId="16" fillId="0" borderId="1" xfId="2" applyFont="1" applyAlignment="1">
      <alignment horizontal="center" vertical="center"/>
    </xf>
    <xf numFmtId="10" fontId="13" fillId="0" borderId="39" xfId="39" applyNumberFormat="1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 wrapText="1"/>
    </xf>
    <xf numFmtId="10" fontId="21" fillId="0" borderId="39" xfId="39" applyNumberFormat="1" applyFont="1" applyBorder="1" applyAlignment="1">
      <alignment horizontal="center" vertical="center" shrinkToFit="1"/>
    </xf>
    <xf numFmtId="49" fontId="21" fillId="0" borderId="34" xfId="38" applyFont="1" applyBorder="1" applyAlignment="1">
      <alignment horizontal="center" vertical="center"/>
    </xf>
    <xf numFmtId="0" fontId="13" fillId="0" borderId="38" xfId="59" applyFont="1" applyBorder="1" applyAlignment="1">
      <alignment horizontal="left" vertical="center" wrapText="1"/>
    </xf>
    <xf numFmtId="0" fontId="17" fillId="0" borderId="1" xfId="1" applyFont="1" applyAlignment="1">
      <alignment horizontal="center" vertical="center"/>
    </xf>
    <xf numFmtId="0" fontId="21" fillId="0" borderId="34" xfId="36" applyFont="1" applyBorder="1" applyAlignment="1">
      <alignment horizontal="center" vertical="center" wrapText="1"/>
    </xf>
    <xf numFmtId="0" fontId="13" fillId="0" borderId="34" xfId="40" applyFont="1" applyBorder="1" applyAlignment="1">
      <alignment horizontal="left" vertical="center" wrapText="1"/>
    </xf>
    <xf numFmtId="0" fontId="13" fillId="0" borderId="34" xfId="44" applyFont="1" applyBorder="1" applyAlignment="1">
      <alignment horizontal="left" vertical="center" wrapText="1"/>
    </xf>
    <xf numFmtId="0" fontId="21" fillId="0" borderId="34" xfId="44" applyFont="1" applyBorder="1" applyAlignment="1">
      <alignment horizontal="left" vertical="center" wrapText="1"/>
    </xf>
    <xf numFmtId="0" fontId="13" fillId="0" borderId="1" xfId="59" applyFont="1" applyBorder="1" applyAlignment="1">
      <alignment horizontal="left" vertical="center" wrapText="1"/>
    </xf>
    <xf numFmtId="4" fontId="22" fillId="0" borderId="0" xfId="0" applyNumberFormat="1" applyFont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13" fillId="0" borderId="1" xfId="94" applyFont="1" applyBorder="1" applyAlignment="1">
      <alignment vertical="center" wrapText="1"/>
    </xf>
    <xf numFmtId="0" fontId="13" fillId="0" borderId="1" xfId="86" applyFont="1" applyBorder="1">
      <alignment horizontal="center" vertical="center" shrinkToFit="1"/>
    </xf>
    <xf numFmtId="49" fontId="13" fillId="0" borderId="1" xfId="87" applyFont="1" applyBorder="1">
      <alignment horizontal="center" vertical="center"/>
    </xf>
    <xf numFmtId="4" fontId="13" fillId="0" borderId="1" xfId="91" applyFont="1" applyBorder="1" applyAlignment="1">
      <alignment horizontal="right" vertical="center" shrinkToFit="1"/>
    </xf>
    <xf numFmtId="49" fontId="13" fillId="0" borderId="1" xfId="98" applyFont="1" applyBorder="1" applyAlignment="1">
      <alignment horizontal="center" vertical="center" shrinkToFit="1"/>
    </xf>
    <xf numFmtId="49" fontId="13" fillId="0" borderId="1" xfId="99" applyFont="1" applyBorder="1">
      <alignment horizontal="center" vertical="center" shrinkToFit="1"/>
    </xf>
    <xf numFmtId="0" fontId="13" fillId="2" borderId="1" xfId="96" applyFont="1" applyBorder="1" applyAlignment="1">
      <alignment vertical="center" wrapText="1"/>
    </xf>
    <xf numFmtId="4" fontId="13" fillId="0" borderId="1" xfId="92" applyFont="1" applyBorder="1" applyAlignment="1">
      <alignment horizontal="right" vertical="center" shrinkToFit="1"/>
    </xf>
    <xf numFmtId="0" fontId="13" fillId="2" borderId="1" xfId="97" applyFont="1" applyBorder="1" applyAlignment="1">
      <alignment horizontal="left" vertical="center" wrapText="1"/>
    </xf>
    <xf numFmtId="0" fontId="13" fillId="0" borderId="1" xfId="65" applyFont="1" applyBorder="1" applyAlignment="1">
      <alignment horizontal="left" vertical="center" wrapText="1"/>
    </xf>
    <xf numFmtId="0" fontId="13" fillId="0" borderId="1" xfId="83" applyFont="1" applyBorder="1">
      <alignment horizontal="center" vertical="center" shrinkToFit="1"/>
    </xf>
    <xf numFmtId="49" fontId="13" fillId="0" borderId="1" xfId="84" applyFont="1" applyBorder="1">
      <alignment horizontal="center" vertical="center"/>
    </xf>
    <xf numFmtId="4" fontId="13" fillId="0" borderId="1" xfId="39" applyFont="1" applyBorder="1" applyAlignment="1">
      <alignment horizontal="right" vertical="center" shrinkToFit="1"/>
    </xf>
    <xf numFmtId="4" fontId="13" fillId="0" borderId="1" xfId="54" applyFont="1" applyBorder="1" applyAlignment="1">
      <alignment horizontal="right" vertical="center" shrinkToFit="1"/>
    </xf>
    <xf numFmtId="0" fontId="13" fillId="0" borderId="1" xfId="85" applyFont="1" applyBorder="1" applyAlignment="1">
      <alignment horizontal="left" vertical="center" wrapText="1"/>
    </xf>
    <xf numFmtId="165" fontId="13" fillId="0" borderId="1" xfId="88" applyFont="1" applyBorder="1">
      <alignment horizontal="right" vertical="center" shrinkToFit="1"/>
    </xf>
    <xf numFmtId="165" fontId="13" fillId="0" borderId="1" xfId="89" applyFont="1" applyBorder="1">
      <alignment horizontal="right" vertical="center" shrinkToFit="1"/>
    </xf>
    <xf numFmtId="0" fontId="13" fillId="0" borderId="1" xfId="90" applyFont="1" applyBorder="1" applyAlignment="1">
      <alignment horizontal="left" vertical="center" wrapText="1"/>
    </xf>
    <xf numFmtId="0" fontId="13" fillId="0" borderId="1" xfId="93" applyFont="1" applyBorder="1" applyAlignment="1">
      <alignment horizontal="left" vertical="center" wrapText="1"/>
    </xf>
    <xf numFmtId="0" fontId="13" fillId="0" borderId="1" xfId="95" applyFont="1" applyBorder="1" applyAlignment="1">
      <alignment vertical="center"/>
    </xf>
    <xf numFmtId="0" fontId="21" fillId="0" borderId="43" xfId="65" applyFont="1" applyBorder="1" applyAlignment="1">
      <alignment horizontal="left" vertical="center" wrapText="1"/>
    </xf>
    <xf numFmtId="49" fontId="21" fillId="0" borderId="44" xfId="84" applyFont="1" applyBorder="1">
      <alignment horizontal="center" vertical="center"/>
    </xf>
    <xf numFmtId="4" fontId="21" fillId="0" borderId="44" xfId="39" applyFont="1" applyBorder="1" applyAlignment="1">
      <alignment horizontal="center" vertical="center" shrinkToFit="1"/>
    </xf>
    <xf numFmtId="10" fontId="21" fillId="0" borderId="48" xfId="39" applyNumberFormat="1" applyFont="1" applyBorder="1" applyAlignment="1">
      <alignment horizontal="center" vertical="center" shrinkToFit="1"/>
    </xf>
    <xf numFmtId="0" fontId="13" fillId="0" borderId="38" xfId="85" applyFont="1" applyBorder="1" applyAlignment="1">
      <alignment horizontal="left" vertical="center" wrapText="1"/>
    </xf>
    <xf numFmtId="49" fontId="13" fillId="0" borderId="34" xfId="87" applyFont="1" applyBorder="1">
      <alignment horizontal="center" vertical="center"/>
    </xf>
    <xf numFmtId="165" fontId="13" fillId="0" borderId="34" xfId="88" applyFont="1" applyBorder="1" applyAlignment="1">
      <alignment horizontal="center" vertical="center" shrinkToFit="1"/>
    </xf>
    <xf numFmtId="0" fontId="13" fillId="0" borderId="38" xfId="90" applyFont="1" applyBorder="1" applyAlignment="1">
      <alignment horizontal="left" vertical="center" wrapText="1"/>
    </xf>
    <xf numFmtId="4" fontId="13" fillId="0" borderId="34" xfId="91" applyFont="1" applyBorder="1" applyAlignment="1">
      <alignment horizontal="center" vertical="center" shrinkToFit="1"/>
    </xf>
    <xf numFmtId="0" fontId="13" fillId="0" borderId="38" xfId="93" applyFont="1" applyBorder="1" applyAlignment="1">
      <alignment horizontal="left" vertical="center" wrapText="1"/>
    </xf>
    <xf numFmtId="0" fontId="13" fillId="0" borderId="38" xfId="94" applyFont="1" applyBorder="1" applyAlignment="1">
      <alignment vertical="center" wrapText="1"/>
    </xf>
    <xf numFmtId="0" fontId="13" fillId="0" borderId="38" xfId="95" applyFont="1" applyBorder="1" applyAlignment="1">
      <alignment vertical="center"/>
    </xf>
    <xf numFmtId="0" fontId="13" fillId="0" borderId="38" xfId="96" applyFont="1" applyFill="1" applyBorder="1" applyAlignment="1">
      <alignment vertical="center" wrapText="1"/>
    </xf>
    <xf numFmtId="0" fontId="13" fillId="0" borderId="38" xfId="97" applyFont="1" applyFill="1" applyBorder="1" applyAlignment="1">
      <alignment horizontal="left" vertical="center" wrapText="1"/>
    </xf>
    <xf numFmtId="49" fontId="13" fillId="0" borderId="34" xfId="99" applyFont="1" applyBorder="1">
      <alignment horizontal="center" vertical="center" shrinkToFit="1"/>
    </xf>
    <xf numFmtId="0" fontId="13" fillId="0" borderId="40" xfId="59" applyFont="1" applyBorder="1" applyAlignment="1">
      <alignment horizontal="left" vertical="center" wrapText="1"/>
    </xf>
    <xf numFmtId="49" fontId="13" fillId="0" borderId="41" xfId="99" applyFont="1" applyBorder="1">
      <alignment horizontal="center" vertical="center" shrinkToFit="1"/>
    </xf>
    <xf numFmtId="4" fontId="13" fillId="0" borderId="41" xfId="91" applyFont="1" applyBorder="1" applyAlignment="1">
      <alignment horizontal="center" vertical="center" shrinkToFit="1"/>
    </xf>
    <xf numFmtId="10" fontId="21" fillId="0" borderId="42" xfId="39" applyNumberFormat="1" applyFont="1" applyBorder="1" applyAlignment="1">
      <alignment horizontal="center" vertical="center" shrinkToFit="1"/>
    </xf>
    <xf numFmtId="49" fontId="13" fillId="0" borderId="34" xfId="42" applyFont="1" applyBorder="1" applyAlignment="1">
      <alignment horizontal="center" vertical="center"/>
    </xf>
    <xf numFmtId="49" fontId="13" fillId="0" borderId="34" xfId="46" applyFont="1" applyBorder="1" applyAlignment="1">
      <alignment horizontal="center" vertical="center"/>
    </xf>
    <xf numFmtId="49" fontId="21" fillId="0" borderId="34" xfId="46" applyFont="1" applyBorder="1" applyAlignment="1">
      <alignment horizontal="center" vertical="center"/>
    </xf>
    <xf numFmtId="0" fontId="21" fillId="0" borderId="34" xfId="29" applyFont="1" applyBorder="1" applyAlignment="1">
      <alignment horizontal="center" vertical="center" wrapText="1"/>
    </xf>
    <xf numFmtId="49" fontId="21" fillId="0" borderId="34" xfId="30" applyFont="1" applyBorder="1" applyAlignment="1">
      <alignment horizontal="center" vertical="center" wrapText="1"/>
    </xf>
    <xf numFmtId="0" fontId="29" fillId="0" borderId="34" xfId="44" applyFont="1" applyBorder="1" applyAlignment="1">
      <alignment horizontal="left" vertical="center" wrapText="1"/>
    </xf>
    <xf numFmtId="49" fontId="29" fillId="0" borderId="34" xfId="46" applyFont="1" applyBorder="1" applyAlignment="1">
      <alignment horizontal="center" vertical="center"/>
    </xf>
    <xf numFmtId="4" fontId="13" fillId="0" borderId="34" xfId="47" applyFont="1" applyBorder="1" applyAlignment="1">
      <alignment horizontal="center" vertical="center" shrinkToFit="1"/>
    </xf>
    <xf numFmtId="10" fontId="13" fillId="0" borderId="34" xfId="39" applyNumberFormat="1" applyFont="1" applyBorder="1" applyAlignment="1">
      <alignment horizontal="center" vertical="center" shrinkToFit="1"/>
    </xf>
    <xf numFmtId="0" fontId="21" fillId="0" borderId="34" xfId="44" applyFont="1" applyBorder="1" applyAlignment="1">
      <alignment horizontal="center" vertical="center" wrapText="1"/>
    </xf>
    <xf numFmtId="0" fontId="13" fillId="0" borderId="1" xfId="44" applyFont="1" applyBorder="1" applyAlignment="1">
      <alignment horizontal="left" vertical="center" wrapText="1"/>
    </xf>
    <xf numFmtId="49" fontId="13" fillId="0" borderId="1" xfId="46" applyFont="1" applyBorder="1" applyAlignment="1">
      <alignment horizontal="center" vertical="center"/>
    </xf>
    <xf numFmtId="4" fontId="13" fillId="0" borderId="1" xfId="47" applyFont="1" applyBorder="1" applyAlignment="1">
      <alignment horizontal="center" vertical="center" shrinkToFit="1"/>
    </xf>
    <xf numFmtId="10" fontId="13" fillId="0" borderId="1" xfId="39" applyNumberFormat="1" applyFont="1" applyBorder="1" applyAlignment="1">
      <alignment horizontal="center" vertical="center" shrinkToFit="1"/>
    </xf>
    <xf numFmtId="0" fontId="14" fillId="0" borderId="1" xfId="0" applyFont="1" applyBorder="1" applyAlignment="1" applyProtection="1">
      <alignment horizontal="center" vertical="center"/>
      <protection locked="0"/>
    </xf>
    <xf numFmtId="49" fontId="13" fillId="0" borderId="23" xfId="46" applyFont="1" applyAlignment="1">
      <alignment horizontal="center" vertical="center"/>
    </xf>
    <xf numFmtId="4" fontId="21" fillId="0" borderId="34" xfId="39" applyFont="1" applyBorder="1" applyAlignment="1">
      <alignment horizontal="center" vertical="center" shrinkToFit="1"/>
    </xf>
    <xf numFmtId="10" fontId="21" fillId="0" borderId="34" xfId="39" applyNumberFormat="1" applyFont="1" applyBorder="1" applyAlignment="1">
      <alignment horizontal="center" vertical="center" shrinkToFit="1"/>
    </xf>
    <xf numFmtId="4" fontId="13" fillId="0" borderId="34" xfId="43" applyFont="1" applyBorder="1" applyAlignment="1">
      <alignment horizontal="center" vertical="center" shrinkToFit="1"/>
    </xf>
    <xf numFmtId="4" fontId="29" fillId="0" borderId="34" xfId="47" applyFont="1" applyBorder="1" applyAlignment="1">
      <alignment horizontal="center" vertical="center" shrinkToFit="1"/>
    </xf>
    <xf numFmtId="4" fontId="21" fillId="0" borderId="34" xfId="47" applyFont="1" applyBorder="1" applyAlignment="1">
      <alignment horizontal="center" vertical="center" shrinkToFit="1"/>
    </xf>
    <xf numFmtId="4" fontId="27" fillId="0" borderId="34" xfId="0" applyNumberFormat="1" applyFont="1" applyBorder="1" applyAlignment="1">
      <alignment horizontal="center" vertical="center" wrapText="1"/>
    </xf>
    <xf numFmtId="4" fontId="28" fillId="0" borderId="34" xfId="0" applyNumberFormat="1" applyFont="1" applyBorder="1" applyAlignment="1">
      <alignment horizontal="center" vertical="center"/>
    </xf>
    <xf numFmtId="0" fontId="16" fillId="0" borderId="1" xfId="28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 wrapText="1"/>
    </xf>
    <xf numFmtId="49" fontId="22" fillId="0" borderId="34" xfId="0" applyNumberFormat="1" applyFont="1" applyBorder="1" applyAlignment="1">
      <alignment horizontal="center" vertical="center"/>
    </xf>
    <xf numFmtId="0" fontId="18" fillId="0" borderId="49" xfId="29" applyFont="1" applyBorder="1" applyAlignment="1">
      <alignment horizontal="center" vertical="center" wrapText="1"/>
    </xf>
    <xf numFmtId="49" fontId="23" fillId="0" borderId="44" xfId="0" applyNumberFormat="1" applyFont="1" applyBorder="1" applyAlignment="1">
      <alignment horizontal="center" vertical="center" wrapText="1"/>
    </xf>
    <xf numFmtId="49" fontId="23" fillId="0" borderId="44" xfId="0" applyNumberFormat="1" applyFont="1" applyBorder="1" applyAlignment="1">
      <alignment horizontal="center" vertical="center"/>
    </xf>
    <xf numFmtId="49" fontId="18" fillId="0" borderId="44" xfId="30" applyFont="1" applyBorder="1" applyAlignment="1">
      <alignment horizontal="center" vertical="center" wrapText="1"/>
    </xf>
    <xf numFmtId="0" fontId="21" fillId="0" borderId="43" xfId="36" applyFont="1" applyBorder="1" applyAlignment="1">
      <alignment horizontal="left" vertical="center" wrapText="1"/>
    </xf>
    <xf numFmtId="49" fontId="21" fillId="0" borderId="44" xfId="38" applyFont="1" applyBorder="1" applyAlignment="1">
      <alignment horizontal="center" vertical="center"/>
    </xf>
    <xf numFmtId="0" fontId="13" fillId="0" borderId="38" xfId="36" applyFont="1" applyBorder="1" applyAlignment="1">
      <alignment horizontal="center" vertical="center" wrapText="1"/>
    </xf>
    <xf numFmtId="4" fontId="13" fillId="0" borderId="34" xfId="57" applyNumberFormat="1" applyFont="1" applyBorder="1" applyAlignment="1">
      <alignment horizontal="center" vertical="center" shrinkToFit="1"/>
    </xf>
    <xf numFmtId="49" fontId="23" fillId="0" borderId="38" xfId="0" applyNumberFormat="1" applyFont="1" applyBorder="1" applyAlignment="1">
      <alignment horizontal="left" vertical="center" wrapText="1"/>
    </xf>
    <xf numFmtId="4" fontId="21" fillId="0" borderId="34" xfId="57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left" vertical="center" wrapText="1"/>
    </xf>
    <xf numFmtId="49" fontId="13" fillId="0" borderId="34" xfId="61" applyFont="1" applyBorder="1" applyAlignment="1">
      <alignment horizontal="center" vertical="center" wrapText="1"/>
    </xf>
    <xf numFmtId="4" fontId="13" fillId="0" borderId="34" xfId="62" applyFont="1" applyBorder="1" applyAlignment="1">
      <alignment horizontal="center" vertical="center" wrapText="1"/>
    </xf>
    <xf numFmtId="49" fontId="21" fillId="0" borderId="34" xfId="61" applyFont="1" applyBorder="1" applyAlignment="1">
      <alignment horizontal="center" vertical="center" wrapText="1"/>
    </xf>
    <xf numFmtId="4" fontId="21" fillId="0" borderId="34" xfId="62" applyFont="1" applyBorder="1" applyAlignment="1">
      <alignment horizontal="center" vertical="center" wrapText="1"/>
    </xf>
    <xf numFmtId="0" fontId="13" fillId="0" borderId="38" xfId="40" applyFont="1" applyBorder="1" applyAlignment="1">
      <alignment horizontal="left" vertical="center" wrapText="1"/>
    </xf>
    <xf numFmtId="0" fontId="26" fillId="0" borderId="38" xfId="0" applyFont="1" applyBorder="1" applyAlignment="1">
      <alignment vertical="center" wrapText="1"/>
    </xf>
    <xf numFmtId="0" fontId="21" fillId="0" borderId="38" xfId="59" applyFont="1" applyBorder="1" applyAlignment="1">
      <alignment horizontal="left" vertical="center" wrapText="1"/>
    </xf>
    <xf numFmtId="0" fontId="23" fillId="0" borderId="34" xfId="0" applyFont="1" applyBorder="1" applyAlignment="1" applyProtection="1">
      <alignment horizontal="center" vertical="center"/>
      <protection locked="0"/>
    </xf>
    <xf numFmtId="4" fontId="23" fillId="0" borderId="34" xfId="0" applyNumberFormat="1" applyFont="1" applyBorder="1" applyAlignment="1" applyProtection="1">
      <alignment horizontal="center" vertical="center"/>
      <protection locked="0"/>
    </xf>
    <xf numFmtId="0" fontId="21" fillId="0" borderId="45" xfId="59" applyFont="1" applyBorder="1" applyAlignment="1">
      <alignment horizontal="left" vertical="center" wrapText="1"/>
    </xf>
    <xf numFmtId="49" fontId="21" fillId="0" borderId="46" xfId="67" applyFont="1" applyBorder="1" applyAlignment="1">
      <alignment horizontal="center" vertical="center"/>
    </xf>
    <xf numFmtId="4" fontId="21" fillId="0" borderId="46" xfId="68" applyFont="1" applyBorder="1" applyAlignment="1">
      <alignment horizontal="center" vertical="center" shrinkToFit="1"/>
    </xf>
    <xf numFmtId="0" fontId="18" fillId="0" borderId="50" xfId="29" applyFont="1" applyBorder="1" applyAlignment="1">
      <alignment horizontal="center" vertical="center" wrapText="1"/>
    </xf>
    <xf numFmtId="10" fontId="13" fillId="0" borderId="47" xfId="39" applyNumberFormat="1" applyFont="1" applyBorder="1" applyAlignment="1">
      <alignment horizontal="center" vertical="center" shrinkToFit="1"/>
    </xf>
    <xf numFmtId="0" fontId="21" fillId="0" borderId="38" xfId="36" applyFont="1" applyBorder="1" applyAlignment="1">
      <alignment horizontal="left" vertical="center" wrapText="1"/>
    </xf>
    <xf numFmtId="0" fontId="24" fillId="0" borderId="38" xfId="59" applyFont="1" applyBorder="1" applyAlignment="1">
      <alignment horizontal="left" vertical="center" wrapText="1"/>
    </xf>
    <xf numFmtId="49" fontId="24" fillId="0" borderId="34" xfId="61" applyFont="1" applyBorder="1" applyAlignment="1">
      <alignment horizontal="center" vertical="center" wrapText="1"/>
    </xf>
    <xf numFmtId="49" fontId="25" fillId="0" borderId="38" xfId="0" applyNumberFormat="1" applyFont="1" applyBorder="1" applyAlignment="1">
      <alignment horizontal="left" vertical="center" wrapText="1"/>
    </xf>
    <xf numFmtId="49" fontId="24" fillId="0" borderId="34" xfId="38" applyFont="1" applyBorder="1" applyAlignment="1">
      <alignment horizontal="center" vertical="center"/>
    </xf>
    <xf numFmtId="49" fontId="30" fillId="4" borderId="1" xfId="0" applyNumberFormat="1" applyFont="1" applyFill="1" applyBorder="1" applyAlignment="1">
      <alignment horizontal="left" vertical="center" wrapText="1"/>
    </xf>
    <xf numFmtId="49" fontId="30" fillId="4" borderId="1" xfId="0" applyNumberFormat="1" applyFont="1" applyFill="1" applyBorder="1" applyAlignment="1">
      <alignment horizontal="center" vertical="center" wrapText="1"/>
    </xf>
    <xf numFmtId="49" fontId="30" fillId="4" borderId="1" xfId="0" applyNumberFormat="1" applyFont="1" applyFill="1" applyBorder="1" applyAlignment="1">
      <alignment horizontal="center" vertical="center"/>
    </xf>
    <xf numFmtId="0" fontId="21" fillId="0" borderId="51" xfId="59" applyFont="1" applyBorder="1" applyAlignment="1">
      <alignment horizontal="left" vertical="center" wrapText="1"/>
    </xf>
    <xf numFmtId="0" fontId="24" fillId="0" borderId="51" xfId="59" applyFont="1" applyBorder="1" applyAlignment="1">
      <alignment horizontal="left" vertical="center" wrapText="1"/>
    </xf>
    <xf numFmtId="0" fontId="31" fillId="0" borderId="34" xfId="0" applyFont="1" applyBorder="1" applyAlignment="1" applyProtection="1">
      <alignment vertical="center"/>
      <protection locked="0"/>
    </xf>
    <xf numFmtId="49" fontId="24" fillId="0" borderId="34" xfId="38" applyFont="1" applyBorder="1" applyAlignment="1">
      <alignment horizontal="center" vertical="center" wrapText="1"/>
    </xf>
    <xf numFmtId="0" fontId="25" fillId="0" borderId="34" xfId="0" applyFont="1" applyBorder="1" applyAlignment="1" applyProtection="1">
      <alignment horizontal="left" vertical="center" wrapText="1"/>
      <protection locked="0"/>
    </xf>
    <xf numFmtId="10" fontId="24" fillId="0" borderId="39" xfId="39" applyNumberFormat="1" applyFont="1" applyBorder="1" applyAlignment="1">
      <alignment horizontal="center" vertical="center" shrinkToFit="1"/>
    </xf>
    <xf numFmtId="4" fontId="24" fillId="0" borderId="34" xfId="57" applyNumberFormat="1" applyFont="1" applyBorder="1" applyAlignment="1">
      <alignment horizontal="center" vertical="center" shrinkToFit="1"/>
    </xf>
    <xf numFmtId="4" fontId="24" fillId="0" borderId="34" xfId="62" applyFont="1" applyBorder="1" applyAlignment="1">
      <alignment horizontal="center" vertical="center" wrapText="1"/>
    </xf>
    <xf numFmtId="4" fontId="25" fillId="0" borderId="34" xfId="0" applyNumberFormat="1" applyFont="1" applyBorder="1" applyAlignment="1" applyProtection="1">
      <alignment horizontal="center" vertical="center" wrapText="1"/>
      <protection locked="0"/>
    </xf>
    <xf numFmtId="0" fontId="17" fillId="0" borderId="1" xfId="3" applyFont="1" applyBorder="1" applyAlignment="1">
      <alignment horizontal="right" vertical="center" wrapText="1"/>
    </xf>
    <xf numFmtId="0" fontId="20" fillId="0" borderId="1" xfId="2" applyFont="1" applyAlignment="1">
      <alignment horizontal="center" vertical="center" wrapText="1"/>
    </xf>
    <xf numFmtId="0" fontId="16" fillId="0" borderId="1" xfId="2" applyFont="1" applyAlignment="1">
      <alignment horizontal="center" vertical="center"/>
    </xf>
    <xf numFmtId="0" fontId="21" fillId="0" borderId="34" xfId="29" applyFont="1" applyBorder="1" applyAlignment="1">
      <alignment horizontal="center" vertical="center" wrapText="1"/>
    </xf>
    <xf numFmtId="49" fontId="21" fillId="0" borderId="34" xfId="3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34" xfId="29" applyFont="1" applyBorder="1" applyAlignment="1">
      <alignment horizontal="center" vertical="center" wrapText="1"/>
    </xf>
    <xf numFmtId="49" fontId="18" fillId="0" borderId="34" xfId="30" applyFont="1" applyBorder="1" applyAlignment="1">
      <alignment horizontal="center" vertical="center" wrapText="1"/>
    </xf>
    <xf numFmtId="0" fontId="13" fillId="0" borderId="13" xfId="120" applyFont="1" applyAlignment="1">
      <alignment horizontal="left" vertical="center" wrapText="1"/>
    </xf>
    <xf numFmtId="0" fontId="21" fillId="0" borderId="35" xfId="29" applyFont="1" applyBorder="1" applyAlignment="1">
      <alignment horizontal="center" vertical="center" wrapText="1"/>
    </xf>
    <xf numFmtId="0" fontId="21" fillId="0" borderId="38" xfId="29" applyFont="1" applyBorder="1" applyAlignment="1">
      <alignment horizontal="center" vertical="center" wrapText="1"/>
    </xf>
    <xf numFmtId="0" fontId="21" fillId="0" borderId="40" xfId="29" applyFont="1" applyBorder="1" applyAlignment="1">
      <alignment horizontal="center" vertical="center" wrapText="1"/>
    </xf>
    <xf numFmtId="0" fontId="21" fillId="0" borderId="36" xfId="29" applyFont="1" applyBorder="1" applyAlignment="1">
      <alignment horizontal="center" vertical="center" wrapText="1"/>
    </xf>
    <xf numFmtId="0" fontId="21" fillId="0" borderId="41" xfId="29" applyFont="1" applyBorder="1" applyAlignment="1">
      <alignment horizontal="center" vertical="center" wrapText="1"/>
    </xf>
    <xf numFmtId="0" fontId="21" fillId="0" borderId="37" xfId="29" applyFont="1" applyBorder="1" applyAlignment="1">
      <alignment horizontal="center" vertical="center" wrapText="1"/>
    </xf>
    <xf numFmtId="0" fontId="21" fillId="0" borderId="39" xfId="29" applyFont="1" applyBorder="1" applyAlignment="1">
      <alignment horizontal="center" vertical="center" wrapText="1"/>
    </xf>
    <xf numFmtId="0" fontId="21" fillId="0" borderId="42" xfId="29" applyFont="1" applyBorder="1" applyAlignment="1">
      <alignment horizontal="center" vertical="center" wrapText="1"/>
    </xf>
  </cellXfs>
  <cellStyles count="130">
    <cellStyle name="br" xfId="124" xr:uid="{00000000-0005-0000-0000-000000000000}"/>
    <cellStyle name="col" xfId="123" xr:uid="{00000000-0005-0000-0000-000001000000}"/>
    <cellStyle name="st128" xfId="120" xr:uid="{00000000-0005-0000-0000-000002000000}"/>
    <cellStyle name="style0" xfId="125" xr:uid="{00000000-0005-0000-0000-000003000000}"/>
    <cellStyle name="td" xfId="126" xr:uid="{00000000-0005-0000-0000-000004000000}"/>
    <cellStyle name="tr" xfId="122" xr:uid="{00000000-0005-0000-0000-000005000000}"/>
    <cellStyle name="xl100" xfId="74" xr:uid="{00000000-0005-0000-0000-000006000000}"/>
    <cellStyle name="xl101" xfId="78" xr:uid="{00000000-0005-0000-0000-000007000000}"/>
    <cellStyle name="xl102" xfId="83" xr:uid="{00000000-0005-0000-0000-000008000000}"/>
    <cellStyle name="xl103" xfId="86" xr:uid="{00000000-0005-0000-0000-000009000000}"/>
    <cellStyle name="xl104" xfId="75" xr:uid="{00000000-0005-0000-0000-00000A000000}"/>
    <cellStyle name="xl105" xfId="79" xr:uid="{00000000-0005-0000-0000-00000B000000}"/>
    <cellStyle name="xl106" xfId="84" xr:uid="{00000000-0005-0000-0000-00000C000000}"/>
    <cellStyle name="xl107" xfId="87" xr:uid="{00000000-0005-0000-0000-00000D000000}"/>
    <cellStyle name="xl108" xfId="80" xr:uid="{00000000-0005-0000-0000-00000E000000}"/>
    <cellStyle name="xl109" xfId="88" xr:uid="{00000000-0005-0000-0000-00000F000000}"/>
    <cellStyle name="xl110" xfId="91" xr:uid="{00000000-0005-0000-0000-000010000000}"/>
    <cellStyle name="xl111" xfId="76" xr:uid="{00000000-0005-0000-0000-000011000000}"/>
    <cellStyle name="xl112" xfId="81" xr:uid="{00000000-0005-0000-0000-000012000000}"/>
    <cellStyle name="xl113" xfId="82" xr:uid="{00000000-0005-0000-0000-000013000000}"/>
    <cellStyle name="xl114" xfId="89" xr:uid="{00000000-0005-0000-0000-000014000000}"/>
    <cellStyle name="xl115" xfId="92" xr:uid="{00000000-0005-0000-0000-000015000000}"/>
    <cellStyle name="xl116" xfId="94" xr:uid="{00000000-0005-0000-0000-000016000000}"/>
    <cellStyle name="xl117" xfId="95" xr:uid="{00000000-0005-0000-0000-000017000000}"/>
    <cellStyle name="xl118" xfId="96" xr:uid="{00000000-0005-0000-0000-000018000000}"/>
    <cellStyle name="xl119" xfId="97" xr:uid="{00000000-0005-0000-0000-000019000000}"/>
    <cellStyle name="xl120" xfId="98" xr:uid="{00000000-0005-0000-0000-00001A000000}"/>
    <cellStyle name="xl121" xfId="99" xr:uid="{00000000-0005-0000-0000-00001B000000}"/>
    <cellStyle name="xl122" xfId="100" xr:uid="{00000000-0005-0000-0000-00001C000000}"/>
    <cellStyle name="xl123" xfId="105" xr:uid="{00000000-0005-0000-0000-00001D000000}"/>
    <cellStyle name="xl124" xfId="110" xr:uid="{00000000-0005-0000-0000-00001E000000}"/>
    <cellStyle name="xl125" xfId="114" xr:uid="{00000000-0005-0000-0000-00001F000000}"/>
    <cellStyle name="xl126" xfId="117" xr:uid="{00000000-0005-0000-0000-000020000000}"/>
    <cellStyle name="xl127" xfId="119" xr:uid="{00000000-0005-0000-0000-000021000000}"/>
    <cellStyle name="xl128" xfId="121" xr:uid="{00000000-0005-0000-0000-000022000000}"/>
    <cellStyle name="xl129" xfId="101" xr:uid="{00000000-0005-0000-0000-000023000000}"/>
    <cellStyle name="xl130" xfId="106" xr:uid="{00000000-0005-0000-0000-000024000000}"/>
    <cellStyle name="xl131" xfId="108" xr:uid="{00000000-0005-0000-0000-000025000000}"/>
    <cellStyle name="xl132" xfId="111" xr:uid="{00000000-0005-0000-0000-000026000000}"/>
    <cellStyle name="xl133" xfId="112" xr:uid="{00000000-0005-0000-0000-000027000000}"/>
    <cellStyle name="xl134" xfId="115" xr:uid="{00000000-0005-0000-0000-000028000000}"/>
    <cellStyle name="xl135" xfId="109" xr:uid="{00000000-0005-0000-0000-000029000000}"/>
    <cellStyle name="xl136" xfId="118" xr:uid="{00000000-0005-0000-0000-00002A000000}"/>
    <cellStyle name="xl137" xfId="102" xr:uid="{00000000-0005-0000-0000-00002B000000}"/>
    <cellStyle name="xl138" xfId="113" xr:uid="{00000000-0005-0000-0000-00002C000000}"/>
    <cellStyle name="xl139" xfId="103" xr:uid="{00000000-0005-0000-0000-00002D000000}"/>
    <cellStyle name="xl140" xfId="107" xr:uid="{00000000-0005-0000-0000-00002E000000}"/>
    <cellStyle name="xl141" xfId="104" xr:uid="{00000000-0005-0000-0000-00002F000000}"/>
    <cellStyle name="xl142" xfId="116" xr:uid="{00000000-0005-0000-0000-000030000000}"/>
    <cellStyle name="xl143" xfId="129" xr:uid="{00000000-0005-0000-0000-000031000000}"/>
    <cellStyle name="xl21" xfId="127" xr:uid="{00000000-0005-0000-0000-000032000000}"/>
    <cellStyle name="xl22" xfId="1" xr:uid="{00000000-0005-0000-0000-000033000000}"/>
    <cellStyle name="xl23" xfId="5" xr:uid="{00000000-0005-0000-0000-000034000000}"/>
    <cellStyle name="xl24" xfId="10" xr:uid="{00000000-0005-0000-0000-000035000000}"/>
    <cellStyle name="xl25" xfId="16" xr:uid="{00000000-0005-0000-0000-000036000000}"/>
    <cellStyle name="xl26" xfId="29" xr:uid="{00000000-0005-0000-0000-000037000000}"/>
    <cellStyle name="xl27" xfId="33" xr:uid="{00000000-0005-0000-0000-000038000000}"/>
    <cellStyle name="xl28" xfId="36" xr:uid="{00000000-0005-0000-0000-000039000000}"/>
    <cellStyle name="xl29" xfId="40" xr:uid="{00000000-0005-0000-0000-00003A000000}"/>
    <cellStyle name="xl30" xfId="44" xr:uid="{00000000-0005-0000-0000-00003B000000}"/>
    <cellStyle name="xl31" xfId="14" xr:uid="{00000000-0005-0000-0000-00003C000000}"/>
    <cellStyle name="xl32" xfId="128" xr:uid="{00000000-0005-0000-0000-00003D000000}"/>
    <cellStyle name="xl33" xfId="24" xr:uid="{00000000-0005-0000-0000-00003E000000}"/>
    <cellStyle name="xl34" xfId="34" xr:uid="{00000000-0005-0000-0000-00003F000000}"/>
    <cellStyle name="xl35" xfId="37" xr:uid="{00000000-0005-0000-0000-000040000000}"/>
    <cellStyle name="xl36" xfId="41" xr:uid="{00000000-0005-0000-0000-000041000000}"/>
    <cellStyle name="xl37" xfId="45" xr:uid="{00000000-0005-0000-0000-000042000000}"/>
    <cellStyle name="xl38" xfId="6" xr:uid="{00000000-0005-0000-0000-000043000000}"/>
    <cellStyle name="xl39" xfId="38" xr:uid="{00000000-0005-0000-0000-000044000000}"/>
    <cellStyle name="xl40" xfId="42" xr:uid="{00000000-0005-0000-0000-000045000000}"/>
    <cellStyle name="xl41" xfId="46" xr:uid="{00000000-0005-0000-0000-000046000000}"/>
    <cellStyle name="xl42" xfId="17" xr:uid="{00000000-0005-0000-0000-000047000000}"/>
    <cellStyle name="xl43" xfId="20" xr:uid="{00000000-0005-0000-0000-000048000000}"/>
    <cellStyle name="xl44" xfId="22" xr:uid="{00000000-0005-0000-0000-000049000000}"/>
    <cellStyle name="xl45" xfId="25" xr:uid="{00000000-0005-0000-0000-00004A000000}"/>
    <cellStyle name="xl46" xfId="30" xr:uid="{00000000-0005-0000-0000-00004B000000}"/>
    <cellStyle name="xl47" xfId="35" xr:uid="{00000000-0005-0000-0000-00004C000000}"/>
    <cellStyle name="xl48" xfId="39" xr:uid="{00000000-0005-0000-0000-00004D000000}"/>
    <cellStyle name="xl49" xfId="43" xr:uid="{00000000-0005-0000-0000-00004E000000}"/>
    <cellStyle name="xl50" xfId="47" xr:uid="{00000000-0005-0000-0000-00004F000000}"/>
    <cellStyle name="xl51" xfId="2" xr:uid="{00000000-0005-0000-0000-000050000000}"/>
    <cellStyle name="xl52" xfId="7" xr:uid="{00000000-0005-0000-0000-000051000000}"/>
    <cellStyle name="xl53" xfId="11" xr:uid="{00000000-0005-0000-0000-000052000000}"/>
    <cellStyle name="xl54" xfId="18" xr:uid="{00000000-0005-0000-0000-000053000000}"/>
    <cellStyle name="xl55" xfId="23" xr:uid="{00000000-0005-0000-0000-000054000000}"/>
    <cellStyle name="xl56" xfId="26" xr:uid="{00000000-0005-0000-0000-000055000000}"/>
    <cellStyle name="xl57" xfId="3" xr:uid="{00000000-0005-0000-0000-000056000000}"/>
    <cellStyle name="xl58" xfId="8" xr:uid="{00000000-0005-0000-0000-000057000000}"/>
    <cellStyle name="xl59" xfId="12" xr:uid="{00000000-0005-0000-0000-000058000000}"/>
    <cellStyle name="xl60" xfId="15" xr:uid="{00000000-0005-0000-0000-000059000000}"/>
    <cellStyle name="xl61" xfId="19" xr:uid="{00000000-0005-0000-0000-00005A000000}"/>
    <cellStyle name="xl62" xfId="21" xr:uid="{00000000-0005-0000-0000-00005B000000}"/>
    <cellStyle name="xl63" xfId="27" xr:uid="{00000000-0005-0000-0000-00005C000000}"/>
    <cellStyle name="xl64" xfId="28" xr:uid="{00000000-0005-0000-0000-00005D000000}"/>
    <cellStyle name="xl65" xfId="4" xr:uid="{00000000-0005-0000-0000-00005E000000}"/>
    <cellStyle name="xl66" xfId="9" xr:uid="{00000000-0005-0000-0000-00005F000000}"/>
    <cellStyle name="xl67" xfId="13" xr:uid="{00000000-0005-0000-0000-000060000000}"/>
    <cellStyle name="xl68" xfId="31" xr:uid="{00000000-0005-0000-0000-000061000000}"/>
    <cellStyle name="xl69" xfId="32" xr:uid="{00000000-0005-0000-0000-000062000000}"/>
    <cellStyle name="xl70" xfId="59" xr:uid="{00000000-0005-0000-0000-000063000000}"/>
    <cellStyle name="xl71" xfId="65" xr:uid="{00000000-0005-0000-0000-000064000000}"/>
    <cellStyle name="xl72" xfId="71" xr:uid="{00000000-0005-0000-0000-000065000000}"/>
    <cellStyle name="xl73" xfId="53" xr:uid="{00000000-0005-0000-0000-000066000000}"/>
    <cellStyle name="xl74" xfId="56" xr:uid="{00000000-0005-0000-0000-000067000000}"/>
    <cellStyle name="xl75" xfId="60" xr:uid="{00000000-0005-0000-0000-000068000000}"/>
    <cellStyle name="xl76" xfId="66" xr:uid="{00000000-0005-0000-0000-000069000000}"/>
    <cellStyle name="xl77" xfId="72" xr:uid="{00000000-0005-0000-0000-00006A000000}"/>
    <cellStyle name="xl78" xfId="50" xr:uid="{00000000-0005-0000-0000-00006B000000}"/>
    <cellStyle name="xl79" xfId="61" xr:uid="{00000000-0005-0000-0000-00006C000000}"/>
    <cellStyle name="xl80" xfId="67" xr:uid="{00000000-0005-0000-0000-00006D000000}"/>
    <cellStyle name="xl81" xfId="51" xr:uid="{00000000-0005-0000-0000-00006E000000}"/>
    <cellStyle name="xl82" xfId="57" xr:uid="{00000000-0005-0000-0000-00006F000000}"/>
    <cellStyle name="xl83" xfId="62" xr:uid="{00000000-0005-0000-0000-000070000000}"/>
    <cellStyle name="xl84" xfId="68" xr:uid="{00000000-0005-0000-0000-000071000000}"/>
    <cellStyle name="xl85" xfId="48" xr:uid="{00000000-0005-0000-0000-000072000000}"/>
    <cellStyle name="xl86" xfId="54" xr:uid="{00000000-0005-0000-0000-000073000000}"/>
    <cellStyle name="xl87" xfId="58" xr:uid="{00000000-0005-0000-0000-000074000000}"/>
    <cellStyle name="xl88" xfId="63" xr:uid="{00000000-0005-0000-0000-000075000000}"/>
    <cellStyle name="xl89" xfId="69" xr:uid="{00000000-0005-0000-0000-000076000000}"/>
    <cellStyle name="xl90" xfId="49" xr:uid="{00000000-0005-0000-0000-000077000000}"/>
    <cellStyle name="xl91" xfId="52" xr:uid="{00000000-0005-0000-0000-000078000000}"/>
    <cellStyle name="xl92" xfId="55" xr:uid="{00000000-0005-0000-0000-000079000000}"/>
    <cellStyle name="xl93" xfId="64" xr:uid="{00000000-0005-0000-0000-00007A000000}"/>
    <cellStyle name="xl94" xfId="70" xr:uid="{00000000-0005-0000-0000-00007B000000}"/>
    <cellStyle name="xl95" xfId="73" xr:uid="{00000000-0005-0000-0000-00007C000000}"/>
    <cellStyle name="xl96" xfId="77" xr:uid="{00000000-0005-0000-0000-00007D000000}"/>
    <cellStyle name="xl97" xfId="85" xr:uid="{00000000-0005-0000-0000-00007E000000}"/>
    <cellStyle name="xl98" xfId="90" xr:uid="{00000000-0005-0000-0000-00007F000000}"/>
    <cellStyle name="xl99" xfId="93" xr:uid="{00000000-0005-0000-0000-000080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view="pageBreakPreview" zoomScaleNormal="100" zoomScaleSheetLayoutView="100" workbookViewId="0">
      <selection activeCell="C7" sqref="C7:C9"/>
    </sheetView>
  </sheetViews>
  <sheetFormatPr defaultRowHeight="15" x14ac:dyDescent="0.25"/>
  <cols>
    <col min="1" max="1" width="50.7109375" style="2" customWidth="1"/>
    <col min="2" max="2" width="24.28515625" style="6" customWidth="1"/>
    <col min="3" max="3" width="19.85546875" style="6" customWidth="1"/>
    <col min="4" max="4" width="14.7109375" style="6" customWidth="1"/>
    <col min="5" max="5" width="17" style="6" customWidth="1"/>
    <col min="6" max="16384" width="9.140625" style="2"/>
  </cols>
  <sheetData>
    <row r="1" spans="1:5" ht="17.25" customHeight="1" x14ac:dyDescent="0.25">
      <c r="A1" s="1"/>
      <c r="B1" s="5"/>
      <c r="C1" s="34"/>
      <c r="D1" s="34"/>
      <c r="E1" s="10" t="s">
        <v>76</v>
      </c>
    </row>
    <row r="2" spans="1:5" ht="76.5" customHeight="1" x14ac:dyDescent="0.25">
      <c r="C2" s="152" t="s">
        <v>186</v>
      </c>
      <c r="D2" s="152"/>
      <c r="E2" s="152"/>
    </row>
    <row r="3" spans="1:5" ht="39.75" customHeight="1" x14ac:dyDescent="0.25">
      <c r="A3" s="8"/>
      <c r="B3" s="28"/>
      <c r="C3" s="152" t="s">
        <v>302</v>
      </c>
      <c r="D3" s="152"/>
      <c r="E3" s="152"/>
    </row>
    <row r="4" spans="1:5" ht="19.5" customHeight="1" x14ac:dyDescent="0.25">
      <c r="A4" s="8"/>
      <c r="B4" s="28"/>
      <c r="C4" s="30"/>
      <c r="D4" s="30"/>
      <c r="E4" s="30"/>
    </row>
    <row r="5" spans="1:5" ht="39.75" customHeight="1" x14ac:dyDescent="0.25">
      <c r="A5" s="153" t="s">
        <v>242</v>
      </c>
      <c r="B5" s="153"/>
      <c r="C5" s="153"/>
      <c r="D5" s="153"/>
      <c r="E5" s="153"/>
    </row>
    <row r="6" spans="1:5" ht="14.1" customHeight="1" x14ac:dyDescent="0.25">
      <c r="A6" s="154"/>
      <c r="B6" s="154"/>
      <c r="C6" s="154"/>
      <c r="D6" s="154"/>
      <c r="E6" s="3"/>
    </row>
    <row r="7" spans="1:5" ht="12.95" customHeight="1" x14ac:dyDescent="0.25">
      <c r="A7" s="155" t="s">
        <v>0</v>
      </c>
      <c r="B7" s="155" t="s">
        <v>1</v>
      </c>
      <c r="C7" s="156" t="s">
        <v>190</v>
      </c>
      <c r="D7" s="156" t="s">
        <v>85</v>
      </c>
      <c r="E7" s="155" t="s">
        <v>88</v>
      </c>
    </row>
    <row r="8" spans="1:5" ht="12" customHeight="1" x14ac:dyDescent="0.25">
      <c r="A8" s="155"/>
      <c r="B8" s="155"/>
      <c r="C8" s="156"/>
      <c r="D8" s="156"/>
      <c r="E8" s="155"/>
    </row>
    <row r="9" spans="1:5" ht="14.25" customHeight="1" x14ac:dyDescent="0.25">
      <c r="A9" s="155"/>
      <c r="B9" s="155"/>
      <c r="C9" s="156"/>
      <c r="D9" s="156"/>
      <c r="E9" s="155"/>
    </row>
    <row r="10" spans="1:5" ht="14.25" customHeight="1" x14ac:dyDescent="0.25">
      <c r="A10" s="87">
        <v>1</v>
      </c>
      <c r="B10" s="87">
        <v>2</v>
      </c>
      <c r="C10" s="88" t="s">
        <v>167</v>
      </c>
      <c r="D10" s="88" t="s">
        <v>168</v>
      </c>
      <c r="E10" s="87">
        <v>5</v>
      </c>
    </row>
    <row r="11" spans="1:5" ht="17.25" customHeight="1" x14ac:dyDescent="0.25">
      <c r="A11" s="35" t="s">
        <v>2</v>
      </c>
      <c r="B11" s="32" t="s">
        <v>3</v>
      </c>
      <c r="C11" s="100">
        <f>C13+C45</f>
        <v>378894691.77999997</v>
      </c>
      <c r="D11" s="100">
        <f>D13+D45</f>
        <v>72861216.349999994</v>
      </c>
      <c r="E11" s="101">
        <f>D11/C11</f>
        <v>0.19229938537198052</v>
      </c>
    </row>
    <row r="12" spans="1:5" ht="15" customHeight="1" x14ac:dyDescent="0.25">
      <c r="A12" s="36" t="s">
        <v>4</v>
      </c>
      <c r="B12" s="84"/>
      <c r="C12" s="102"/>
      <c r="D12" s="102"/>
      <c r="E12" s="92"/>
    </row>
    <row r="13" spans="1:5" ht="26.25" customHeight="1" x14ac:dyDescent="0.25">
      <c r="A13" s="89" t="s">
        <v>95</v>
      </c>
      <c r="B13" s="90" t="s">
        <v>5</v>
      </c>
      <c r="C13" s="103">
        <f>C14+C36</f>
        <v>317587420</v>
      </c>
      <c r="D13" s="103">
        <f>D14+D36</f>
        <v>80294445.579999998</v>
      </c>
      <c r="E13" s="101">
        <f t="shared" ref="E13:E49" si="0">D13/C13</f>
        <v>0.25282627876129349</v>
      </c>
    </row>
    <row r="14" spans="1:5" ht="22.5" customHeight="1" x14ac:dyDescent="0.25">
      <c r="A14" s="38" t="s">
        <v>248</v>
      </c>
      <c r="B14" s="86" t="s">
        <v>249</v>
      </c>
      <c r="C14" s="104">
        <f>C15+C26+C31+C33</f>
        <v>314266620</v>
      </c>
      <c r="D14" s="104">
        <f>D15+D26+D31+D33</f>
        <v>79059372.950000003</v>
      </c>
      <c r="E14" s="101">
        <f t="shared" si="0"/>
        <v>0.25156783418487144</v>
      </c>
    </row>
    <row r="15" spans="1:5" ht="25.5" customHeight="1" x14ac:dyDescent="0.25">
      <c r="A15" s="38" t="s">
        <v>86</v>
      </c>
      <c r="B15" s="86" t="s">
        <v>128</v>
      </c>
      <c r="C15" s="104">
        <v>229079210</v>
      </c>
      <c r="D15" s="104">
        <v>57658034.240000002</v>
      </c>
      <c r="E15" s="101">
        <f t="shared" si="0"/>
        <v>0.25169474890366528</v>
      </c>
    </row>
    <row r="16" spans="1:5" ht="105.75" customHeight="1" x14ac:dyDescent="0.25">
      <c r="A16" s="37" t="s">
        <v>96</v>
      </c>
      <c r="B16" s="85" t="s">
        <v>129</v>
      </c>
      <c r="C16" s="105">
        <v>226522210</v>
      </c>
      <c r="D16" s="91">
        <v>45623212.520000003</v>
      </c>
      <c r="E16" s="92">
        <f t="shared" si="0"/>
        <v>0.20140723737420715</v>
      </c>
    </row>
    <row r="17" spans="1:5" ht="98.25" customHeight="1" x14ac:dyDescent="0.25">
      <c r="A17" s="37" t="s">
        <v>87</v>
      </c>
      <c r="B17" s="85" t="s">
        <v>130</v>
      </c>
      <c r="C17" s="105">
        <v>240000</v>
      </c>
      <c r="D17" s="91">
        <v>57273.59</v>
      </c>
      <c r="E17" s="92">
        <f t="shared" si="0"/>
        <v>0.23863995833333332</v>
      </c>
    </row>
    <row r="18" spans="1:5" ht="81.75" customHeight="1" x14ac:dyDescent="0.25">
      <c r="A18" s="37" t="s">
        <v>97</v>
      </c>
      <c r="B18" s="85" t="s">
        <v>131</v>
      </c>
      <c r="C18" s="105">
        <v>612000</v>
      </c>
      <c r="D18" s="91">
        <v>19912.900000000001</v>
      </c>
      <c r="E18" s="92">
        <f t="shared" si="0"/>
        <v>3.2537418300653598E-2</v>
      </c>
    </row>
    <row r="19" spans="1:5" ht="112.5" customHeight="1" x14ac:dyDescent="0.25">
      <c r="A19" s="37" t="s">
        <v>94</v>
      </c>
      <c r="B19" s="85" t="s">
        <v>132</v>
      </c>
      <c r="C19" s="91">
        <v>0</v>
      </c>
      <c r="D19" s="91">
        <v>26304.78</v>
      </c>
      <c r="E19" s="92"/>
    </row>
    <row r="20" spans="1:5" ht="141" customHeight="1" x14ac:dyDescent="0.25">
      <c r="A20" s="37" t="s">
        <v>98</v>
      </c>
      <c r="B20" s="85" t="s">
        <v>133</v>
      </c>
      <c r="C20" s="91">
        <v>1705000</v>
      </c>
      <c r="D20" s="91">
        <v>194468.69</v>
      </c>
      <c r="E20" s="92">
        <f t="shared" si="0"/>
        <v>0.11405788269794721</v>
      </c>
    </row>
    <row r="21" spans="1:5" ht="84.75" customHeight="1" x14ac:dyDescent="0.25">
      <c r="A21" s="37" t="s">
        <v>99</v>
      </c>
      <c r="B21" s="85" t="s">
        <v>134</v>
      </c>
      <c r="C21" s="91">
        <v>0</v>
      </c>
      <c r="D21" s="91">
        <v>101262.31</v>
      </c>
      <c r="E21" s="92"/>
    </row>
    <row r="22" spans="1:5" ht="84.75" customHeight="1" x14ac:dyDescent="0.25">
      <c r="A22" s="37" t="s">
        <v>100</v>
      </c>
      <c r="B22" s="85" t="s">
        <v>135</v>
      </c>
      <c r="C22" s="91">
        <v>0</v>
      </c>
      <c r="D22" s="91">
        <v>2150351.9300000002</v>
      </c>
      <c r="E22" s="92"/>
    </row>
    <row r="23" spans="1:5" ht="276.75" customHeight="1" x14ac:dyDescent="0.25">
      <c r="A23" s="37" t="s">
        <v>239</v>
      </c>
      <c r="B23" s="85" t="s">
        <v>245</v>
      </c>
      <c r="C23" s="91">
        <v>0</v>
      </c>
      <c r="D23" s="91">
        <v>33921.82</v>
      </c>
      <c r="E23" s="92"/>
    </row>
    <row r="24" spans="1:5" ht="42" customHeight="1" x14ac:dyDescent="0.25">
      <c r="A24" s="37" t="s">
        <v>240</v>
      </c>
      <c r="B24" s="85" t="s">
        <v>246</v>
      </c>
      <c r="C24" s="91">
        <v>0</v>
      </c>
      <c r="D24" s="91">
        <v>9451227.6300000008</v>
      </c>
      <c r="E24" s="92"/>
    </row>
    <row r="25" spans="1:5" ht="51" customHeight="1" x14ac:dyDescent="0.25">
      <c r="A25" s="37" t="s">
        <v>240</v>
      </c>
      <c r="B25" s="85" t="s">
        <v>247</v>
      </c>
      <c r="C25" s="91">
        <v>0</v>
      </c>
      <c r="D25" s="91">
        <v>98.07</v>
      </c>
      <c r="E25" s="92"/>
    </row>
    <row r="26" spans="1:5" ht="41.25" customHeight="1" x14ac:dyDescent="0.25">
      <c r="A26" s="38" t="s">
        <v>6</v>
      </c>
      <c r="B26" s="86" t="s">
        <v>136</v>
      </c>
      <c r="C26" s="104">
        <v>6175000</v>
      </c>
      <c r="D26" s="104">
        <v>1471014.65</v>
      </c>
      <c r="E26" s="101">
        <f t="shared" si="0"/>
        <v>0.23822099595141699</v>
      </c>
    </row>
    <row r="27" spans="1:5" ht="69.75" customHeight="1" x14ac:dyDescent="0.25">
      <c r="A27" s="37" t="s">
        <v>7</v>
      </c>
      <c r="B27" s="85" t="s">
        <v>137</v>
      </c>
      <c r="C27" s="91">
        <v>3000540</v>
      </c>
      <c r="D27" s="91">
        <v>722565.48</v>
      </c>
      <c r="E27" s="92">
        <f t="shared" si="0"/>
        <v>0.24081181387350276</v>
      </c>
    </row>
    <row r="28" spans="1:5" ht="94.5" customHeight="1" x14ac:dyDescent="0.25">
      <c r="A28" s="37" t="s">
        <v>8</v>
      </c>
      <c r="B28" s="85" t="s">
        <v>138</v>
      </c>
      <c r="C28" s="91">
        <v>20280</v>
      </c>
      <c r="D28" s="91">
        <v>4105.63</v>
      </c>
      <c r="E28" s="92">
        <f>D28/C28</f>
        <v>0.20244723865877712</v>
      </c>
    </row>
    <row r="29" spans="1:5" ht="69" customHeight="1" x14ac:dyDescent="0.25">
      <c r="A29" s="37" t="s">
        <v>9</v>
      </c>
      <c r="B29" s="85" t="s">
        <v>139</v>
      </c>
      <c r="C29" s="91">
        <v>3523190</v>
      </c>
      <c r="D29" s="91">
        <v>806480.97</v>
      </c>
      <c r="E29" s="92">
        <f>D29/C29</f>
        <v>0.22890646544750637</v>
      </c>
    </row>
    <row r="30" spans="1:5" ht="91.5" customHeight="1" x14ac:dyDescent="0.25">
      <c r="A30" s="37" t="s">
        <v>10</v>
      </c>
      <c r="B30" s="85" t="s">
        <v>140</v>
      </c>
      <c r="C30" s="91">
        <v>-369010</v>
      </c>
      <c r="D30" s="91">
        <v>-62137.43</v>
      </c>
      <c r="E30" s="92">
        <f>D30/C30</f>
        <v>0.16838955583859516</v>
      </c>
    </row>
    <row r="31" spans="1:5" ht="24" customHeight="1" x14ac:dyDescent="0.25">
      <c r="A31" s="38" t="s">
        <v>11</v>
      </c>
      <c r="B31" s="86" t="s">
        <v>141</v>
      </c>
      <c r="C31" s="104">
        <v>2745730</v>
      </c>
      <c r="D31" s="104">
        <v>454735.75</v>
      </c>
      <c r="E31" s="101">
        <f t="shared" si="0"/>
        <v>0.1656156104205439</v>
      </c>
    </row>
    <row r="32" spans="1:5" ht="46.5" customHeight="1" x14ac:dyDescent="0.25">
      <c r="A32" s="37" t="s">
        <v>12</v>
      </c>
      <c r="B32" s="85" t="s">
        <v>142</v>
      </c>
      <c r="C32" s="91">
        <v>2745730</v>
      </c>
      <c r="D32" s="91">
        <v>454735.75</v>
      </c>
      <c r="E32" s="92">
        <f t="shared" si="0"/>
        <v>0.1656156104205439</v>
      </c>
    </row>
    <row r="33" spans="1:5" ht="23.25" customHeight="1" x14ac:dyDescent="0.25">
      <c r="A33" s="38" t="s">
        <v>13</v>
      </c>
      <c r="B33" s="86" t="s">
        <v>143</v>
      </c>
      <c r="C33" s="106">
        <v>76266680</v>
      </c>
      <c r="D33" s="106">
        <v>19475588.309999999</v>
      </c>
      <c r="E33" s="101">
        <f t="shared" si="0"/>
        <v>0.25536169019026395</v>
      </c>
    </row>
    <row r="34" spans="1:5" ht="36" customHeight="1" x14ac:dyDescent="0.25">
      <c r="A34" s="37" t="s">
        <v>14</v>
      </c>
      <c r="B34" s="85" t="s">
        <v>144</v>
      </c>
      <c r="C34" s="91">
        <v>63987700</v>
      </c>
      <c r="D34" s="91">
        <v>18981315.530000001</v>
      </c>
      <c r="E34" s="92">
        <f>D34/C34</f>
        <v>0.29664006566887074</v>
      </c>
    </row>
    <row r="35" spans="1:5" ht="45.75" customHeight="1" x14ac:dyDescent="0.25">
      <c r="A35" s="37" t="s">
        <v>15</v>
      </c>
      <c r="B35" s="85" t="s">
        <v>145</v>
      </c>
      <c r="C35" s="91">
        <v>12278980</v>
      </c>
      <c r="D35" s="91">
        <v>494272.78</v>
      </c>
      <c r="E35" s="92">
        <f>D35/C35</f>
        <v>4.0253569921931631E-2</v>
      </c>
    </row>
    <row r="36" spans="1:5" ht="29.25" customHeight="1" x14ac:dyDescent="0.25">
      <c r="A36" s="93" t="s">
        <v>251</v>
      </c>
      <c r="B36" s="86" t="s">
        <v>250</v>
      </c>
      <c r="C36" s="104">
        <f>C38+C39+C40+C41+C42+C43+C44</f>
        <v>3320800</v>
      </c>
      <c r="D36" s="104">
        <f>D38+D39+D40+D41+D42+D43+D44</f>
        <v>1235072.6299999999</v>
      </c>
      <c r="E36" s="101">
        <f>D36/C36</f>
        <v>0.37192020898578654</v>
      </c>
    </row>
    <row r="37" spans="1:5" ht="18.75" customHeight="1" x14ac:dyDescent="0.25">
      <c r="A37" s="36" t="s">
        <v>4</v>
      </c>
      <c r="B37" s="86"/>
      <c r="C37" s="104"/>
      <c r="D37" s="104"/>
      <c r="E37" s="101"/>
    </row>
    <row r="38" spans="1:5" ht="72" customHeight="1" x14ac:dyDescent="0.25">
      <c r="A38" s="37" t="s">
        <v>16</v>
      </c>
      <c r="B38" s="85" t="s">
        <v>146</v>
      </c>
      <c r="C38" s="91">
        <v>482000</v>
      </c>
      <c r="D38" s="91">
        <v>92291.61</v>
      </c>
      <c r="E38" s="92">
        <f>D38/C38</f>
        <v>0.19147636929460582</v>
      </c>
    </row>
    <row r="39" spans="1:5" ht="78.75" customHeight="1" x14ac:dyDescent="0.25">
      <c r="A39" s="37" t="s">
        <v>17</v>
      </c>
      <c r="B39" s="85" t="s">
        <v>147</v>
      </c>
      <c r="C39" s="91">
        <v>201800</v>
      </c>
      <c r="D39" s="91">
        <v>66241.759999999995</v>
      </c>
      <c r="E39" s="92">
        <f>D39/C39</f>
        <v>0.32825450941526263</v>
      </c>
    </row>
    <row r="40" spans="1:5" ht="63" customHeight="1" x14ac:dyDescent="0.25">
      <c r="A40" s="37" t="s">
        <v>18</v>
      </c>
      <c r="B40" s="85" t="s">
        <v>148</v>
      </c>
      <c r="C40" s="91">
        <v>2000000</v>
      </c>
      <c r="D40" s="91">
        <v>1004006.38</v>
      </c>
      <c r="E40" s="92">
        <f>D40/C40</f>
        <v>0.50200319000000004</v>
      </c>
    </row>
    <row r="41" spans="1:5" ht="60" customHeight="1" x14ac:dyDescent="0.25">
      <c r="A41" s="37" t="s">
        <v>90</v>
      </c>
      <c r="B41" s="85" t="s">
        <v>149</v>
      </c>
      <c r="C41" s="91">
        <v>54000</v>
      </c>
      <c r="D41" s="91">
        <v>10000</v>
      </c>
      <c r="E41" s="92">
        <f>D41/C41</f>
        <v>0.18518518518518517</v>
      </c>
    </row>
    <row r="42" spans="1:5" ht="74.25" customHeight="1" x14ac:dyDescent="0.25">
      <c r="A42" s="37" t="s">
        <v>241</v>
      </c>
      <c r="B42" s="85" t="s">
        <v>203</v>
      </c>
      <c r="C42" s="91">
        <v>0</v>
      </c>
      <c r="D42" s="91">
        <v>62532.88</v>
      </c>
      <c r="E42" s="92"/>
    </row>
    <row r="43" spans="1:5" ht="74.25" customHeight="1" x14ac:dyDescent="0.25">
      <c r="A43" s="37" t="s">
        <v>19</v>
      </c>
      <c r="B43" s="85" t="s">
        <v>150</v>
      </c>
      <c r="C43" s="91">
        <v>85000</v>
      </c>
      <c r="D43" s="91">
        <v>0</v>
      </c>
      <c r="E43" s="92">
        <f>D43/C43</f>
        <v>0</v>
      </c>
    </row>
    <row r="44" spans="1:5" ht="36" customHeight="1" x14ac:dyDescent="0.25">
      <c r="A44" s="37" t="s">
        <v>80</v>
      </c>
      <c r="B44" s="85" t="s">
        <v>151</v>
      </c>
      <c r="C44" s="91">
        <v>498000</v>
      </c>
      <c r="D44" s="91">
        <v>0</v>
      </c>
      <c r="E44" s="92"/>
    </row>
    <row r="45" spans="1:5" ht="29.25" customHeight="1" x14ac:dyDescent="0.25">
      <c r="A45" s="38" t="s">
        <v>20</v>
      </c>
      <c r="B45" s="86" t="s">
        <v>152</v>
      </c>
      <c r="C45" s="104">
        <v>61307271.780000001</v>
      </c>
      <c r="D45" s="104">
        <v>-7433229.2300000004</v>
      </c>
      <c r="E45" s="101">
        <f t="shared" si="0"/>
        <v>-0.12124547405524755</v>
      </c>
    </row>
    <row r="46" spans="1:5" ht="54.75" customHeight="1" x14ac:dyDescent="0.25">
      <c r="A46" s="37" t="s">
        <v>21</v>
      </c>
      <c r="B46" s="85" t="s">
        <v>153</v>
      </c>
      <c r="C46" s="91">
        <v>61307271.780000001</v>
      </c>
      <c r="D46" s="91">
        <v>1308110</v>
      </c>
      <c r="E46" s="92">
        <f t="shared" si="0"/>
        <v>2.1336946858345422E-2</v>
      </c>
    </row>
    <row r="47" spans="1:5" ht="39.75" customHeight="1" x14ac:dyDescent="0.25">
      <c r="A47" s="37" t="s">
        <v>92</v>
      </c>
      <c r="B47" s="85" t="s">
        <v>154</v>
      </c>
      <c r="C47" s="91">
        <v>10993961.199999999</v>
      </c>
      <c r="D47" s="91">
        <v>0</v>
      </c>
      <c r="E47" s="92">
        <f t="shared" si="0"/>
        <v>0</v>
      </c>
    </row>
    <row r="48" spans="1:5" ht="35.25" customHeight="1" x14ac:dyDescent="0.25">
      <c r="A48" s="37" t="s">
        <v>81</v>
      </c>
      <c r="B48" s="85" t="s">
        <v>155</v>
      </c>
      <c r="C48" s="91">
        <v>2000000.58</v>
      </c>
      <c r="D48" s="91">
        <v>0</v>
      </c>
      <c r="E48" s="92">
        <f t="shared" si="0"/>
        <v>0</v>
      </c>
    </row>
    <row r="49" spans="1:5" ht="39.75" customHeight="1" x14ac:dyDescent="0.25">
      <c r="A49" s="37" t="s">
        <v>22</v>
      </c>
      <c r="B49" s="85" t="s">
        <v>156</v>
      </c>
      <c r="C49" s="91">
        <v>110</v>
      </c>
      <c r="D49" s="91">
        <v>110</v>
      </c>
      <c r="E49" s="92">
        <f t="shared" si="0"/>
        <v>1</v>
      </c>
    </row>
    <row r="50" spans="1:5" ht="65.25" customHeight="1" x14ac:dyDescent="0.25">
      <c r="A50" s="37" t="s">
        <v>82</v>
      </c>
      <c r="B50" s="85" t="s">
        <v>157</v>
      </c>
      <c r="C50" s="91">
        <v>993200</v>
      </c>
      <c r="D50" s="91">
        <v>248000</v>
      </c>
      <c r="E50" s="92">
        <f>D50/C50</f>
        <v>0.24969794603302456</v>
      </c>
    </row>
    <row r="51" spans="1:5" ht="63.75" customHeight="1" x14ac:dyDescent="0.25">
      <c r="A51" s="37" t="s">
        <v>83</v>
      </c>
      <c r="B51" s="85" t="s">
        <v>158</v>
      </c>
      <c r="C51" s="91">
        <v>2120000</v>
      </c>
      <c r="D51" s="91">
        <v>860000</v>
      </c>
      <c r="E51" s="92">
        <f t="shared" ref="E51:E52" si="1">D51/C51</f>
        <v>0.40566037735849059</v>
      </c>
    </row>
    <row r="52" spans="1:5" ht="36.75" customHeight="1" x14ac:dyDescent="0.25">
      <c r="A52" s="37" t="s">
        <v>24</v>
      </c>
      <c r="B52" s="85" t="s">
        <v>159</v>
      </c>
      <c r="C52" s="91">
        <v>45200000</v>
      </c>
      <c r="D52" s="91">
        <v>200000</v>
      </c>
      <c r="E52" s="92">
        <f t="shared" si="1"/>
        <v>4.4247787610619468E-3</v>
      </c>
    </row>
    <row r="53" spans="1:5" ht="48" customHeight="1" x14ac:dyDescent="0.25">
      <c r="A53" s="37" t="s">
        <v>243</v>
      </c>
      <c r="B53" s="99" t="s">
        <v>244</v>
      </c>
      <c r="C53" s="91">
        <v>0</v>
      </c>
      <c r="D53" s="91">
        <v>-8741339.2300000004</v>
      </c>
      <c r="E53" s="92">
        <v>0</v>
      </c>
    </row>
    <row r="54" spans="1:5" ht="29.25" customHeight="1" x14ac:dyDescent="0.25">
      <c r="A54" s="9"/>
      <c r="B54" s="98"/>
      <c r="C54" s="98"/>
      <c r="D54" s="98"/>
      <c r="E54" s="98"/>
    </row>
    <row r="55" spans="1:5" ht="54.75" customHeight="1" x14ac:dyDescent="0.25">
      <c r="A55" s="94"/>
      <c r="B55" s="95"/>
      <c r="C55" s="96"/>
      <c r="D55" s="96"/>
      <c r="E55" s="97"/>
    </row>
    <row r="56" spans="1:5" ht="64.5" customHeight="1" x14ac:dyDescent="0.25"/>
    <row r="57" spans="1:5" ht="42.75" customHeight="1" x14ac:dyDescent="0.25">
      <c r="A57" s="94"/>
      <c r="B57" s="95"/>
      <c r="C57" s="96"/>
      <c r="D57" s="96"/>
      <c r="E57" s="97"/>
    </row>
    <row r="58" spans="1:5" ht="69.75" customHeight="1" x14ac:dyDescent="0.25">
      <c r="A58" s="94"/>
      <c r="B58" s="95"/>
      <c r="C58" s="96"/>
      <c r="D58" s="96"/>
      <c r="E58" s="97"/>
    </row>
    <row r="59" spans="1:5" ht="67.5" customHeight="1" x14ac:dyDescent="0.25">
      <c r="A59" s="9"/>
      <c r="B59" s="98"/>
      <c r="C59" s="98"/>
      <c r="D59" s="98"/>
      <c r="E59" s="98"/>
    </row>
    <row r="60" spans="1:5" ht="37.5" customHeight="1" x14ac:dyDescent="0.25">
      <c r="A60" s="94"/>
      <c r="B60" s="95"/>
      <c r="C60" s="96"/>
      <c r="D60" s="96"/>
      <c r="E60" s="97"/>
    </row>
    <row r="61" spans="1:5" ht="28.5" customHeight="1" x14ac:dyDescent="0.25"/>
    <row r="62" spans="1:5" ht="135" customHeight="1" x14ac:dyDescent="0.25"/>
  </sheetData>
  <mergeCells count="9">
    <mergeCell ref="C2:E2"/>
    <mergeCell ref="A5:E5"/>
    <mergeCell ref="A6:D6"/>
    <mergeCell ref="C3:E3"/>
    <mergeCell ref="A7:A9"/>
    <mergeCell ref="B7:B9"/>
    <mergeCell ref="C7:C9"/>
    <mergeCell ref="D7:D9"/>
    <mergeCell ref="E7:E9"/>
  </mergeCells>
  <pageMargins left="0.39370078740157483" right="0.39370078740157483" top="0.39370078740157483" bottom="0.39370078740157483" header="0.51181102362204722" footer="0.51181102362204722"/>
  <pageSetup paperSize="9" scale="75" fitToHeight="10" orientation="portrait" r:id="rId1"/>
  <headerFoot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0"/>
  <sheetViews>
    <sheetView view="pageBreakPreview" zoomScaleNormal="100" zoomScaleSheetLayoutView="100" workbookViewId="0">
      <selection activeCell="E9" sqref="E9"/>
    </sheetView>
  </sheetViews>
  <sheetFormatPr defaultRowHeight="35.1" customHeight="1" x14ac:dyDescent="0.25"/>
  <cols>
    <col min="1" max="1" width="50.85546875" style="2" customWidth="1"/>
    <col min="2" max="2" width="11.140625" style="2" customWidth="1"/>
    <col min="3" max="3" width="7.85546875" style="2" customWidth="1"/>
    <col min="4" max="4" width="6.85546875" style="2" customWidth="1"/>
    <col min="5" max="5" width="17.5703125" style="2" customWidth="1"/>
    <col min="6" max="6" width="6.5703125" style="2" customWidth="1"/>
    <col min="7" max="7" width="23.140625" style="2" customWidth="1"/>
    <col min="8" max="8" width="14.5703125" style="2" customWidth="1"/>
    <col min="9" max="9" width="15.42578125" style="2" customWidth="1"/>
    <col min="10" max="10" width="10.28515625" style="2" customWidth="1"/>
    <col min="11" max="11" width="9.140625" style="2"/>
    <col min="12" max="12" width="11.85546875" style="2" customWidth="1"/>
    <col min="13" max="16384" width="9.140625" style="2"/>
  </cols>
  <sheetData>
    <row r="1" spans="1:12" ht="28.5" customHeight="1" x14ac:dyDescent="0.25">
      <c r="G1" s="7"/>
      <c r="H1" s="7"/>
      <c r="I1" s="10" t="s">
        <v>77</v>
      </c>
    </row>
    <row r="2" spans="1:12" ht="83.25" customHeight="1" x14ac:dyDescent="0.25">
      <c r="G2" s="152" t="s">
        <v>186</v>
      </c>
      <c r="H2" s="152"/>
      <c r="I2" s="152"/>
    </row>
    <row r="3" spans="1:12" ht="35.1" customHeight="1" x14ac:dyDescent="0.25">
      <c r="G3" s="152" t="s">
        <v>303</v>
      </c>
      <c r="H3" s="152"/>
      <c r="I3" s="152"/>
    </row>
    <row r="4" spans="1:12" ht="21.75" customHeight="1" x14ac:dyDescent="0.25"/>
    <row r="5" spans="1:12" ht="50.25" customHeight="1" x14ac:dyDescent="0.25">
      <c r="A5" s="157" t="s">
        <v>189</v>
      </c>
      <c r="B5" s="157"/>
      <c r="C5" s="157"/>
      <c r="D5" s="157"/>
      <c r="E5" s="157"/>
      <c r="F5" s="157"/>
      <c r="G5" s="157"/>
      <c r="H5" s="157"/>
      <c r="I5" s="157"/>
    </row>
    <row r="6" spans="1:12" ht="8.25" customHeigh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28"/>
    </row>
    <row r="7" spans="1:12" ht="30.75" customHeight="1" x14ac:dyDescent="0.25">
      <c r="A7" s="158" t="s">
        <v>0</v>
      </c>
      <c r="B7" s="158" t="s">
        <v>1</v>
      </c>
      <c r="C7" s="158"/>
      <c r="D7" s="158"/>
      <c r="E7" s="158"/>
      <c r="F7" s="158"/>
      <c r="G7" s="159" t="s">
        <v>190</v>
      </c>
      <c r="H7" s="159" t="s">
        <v>85</v>
      </c>
      <c r="I7" s="158" t="s">
        <v>88</v>
      </c>
      <c r="J7" s="11"/>
    </row>
    <row r="8" spans="1:12" ht="19.5" customHeight="1" x14ac:dyDescent="0.25">
      <c r="A8" s="158"/>
      <c r="B8" s="108" t="s">
        <v>161</v>
      </c>
      <c r="C8" s="108" t="s">
        <v>162</v>
      </c>
      <c r="D8" s="109" t="s">
        <v>163</v>
      </c>
      <c r="E8" s="109" t="s">
        <v>164</v>
      </c>
      <c r="F8" s="109" t="s">
        <v>165</v>
      </c>
      <c r="G8" s="159"/>
      <c r="H8" s="159"/>
      <c r="I8" s="158"/>
      <c r="J8" s="11"/>
      <c r="L8" s="41"/>
    </row>
    <row r="9" spans="1:12" ht="19.5" customHeight="1" x14ac:dyDescent="0.25">
      <c r="A9" s="110">
        <v>1</v>
      </c>
      <c r="B9" s="111" t="s">
        <v>166</v>
      </c>
      <c r="C9" s="111" t="s">
        <v>167</v>
      </c>
      <c r="D9" s="112" t="s">
        <v>168</v>
      </c>
      <c r="E9" s="112" t="s">
        <v>169</v>
      </c>
      <c r="F9" s="112" t="s">
        <v>170</v>
      </c>
      <c r="G9" s="113" t="s">
        <v>171</v>
      </c>
      <c r="H9" s="113" t="s">
        <v>172</v>
      </c>
      <c r="I9" s="133">
        <v>9</v>
      </c>
      <c r="J9" s="11"/>
      <c r="L9" s="41"/>
    </row>
    <row r="10" spans="1:12" ht="26.25" customHeight="1" x14ac:dyDescent="0.25">
      <c r="A10" s="114" t="s">
        <v>25</v>
      </c>
      <c r="B10" s="115" t="s">
        <v>3</v>
      </c>
      <c r="C10" s="115"/>
      <c r="D10" s="115"/>
      <c r="E10" s="115"/>
      <c r="F10" s="115"/>
      <c r="G10" s="67">
        <v>426592603.37</v>
      </c>
      <c r="H10" s="67">
        <v>72907323.870000005</v>
      </c>
      <c r="I10" s="31">
        <f t="shared" ref="I10:I73" si="0">H10/G10</f>
        <v>0.17090620721983008</v>
      </c>
      <c r="J10" s="12"/>
      <c r="L10" s="42"/>
    </row>
    <row r="11" spans="1:12" ht="19.5" customHeight="1" x14ac:dyDescent="0.25">
      <c r="A11" s="116" t="s">
        <v>4</v>
      </c>
      <c r="B11" s="32"/>
      <c r="C11" s="32"/>
      <c r="D11" s="32"/>
      <c r="E11" s="32"/>
      <c r="F11" s="32"/>
      <c r="G11" s="117"/>
      <c r="H11" s="117"/>
      <c r="I11" s="29"/>
      <c r="J11" s="12"/>
      <c r="L11" s="43"/>
    </row>
    <row r="12" spans="1:12" ht="19.5" customHeight="1" x14ac:dyDescent="0.25">
      <c r="A12" s="135" t="s">
        <v>252</v>
      </c>
      <c r="B12" s="32" t="s">
        <v>101</v>
      </c>
      <c r="C12" s="32" t="s">
        <v>102</v>
      </c>
      <c r="D12" s="32" t="s">
        <v>103</v>
      </c>
      <c r="E12" s="32"/>
      <c r="F12" s="32"/>
      <c r="G12" s="119">
        <f>G13+G19+G36+G39+G43+G46</f>
        <v>32409760</v>
      </c>
      <c r="H12" s="119">
        <f>H13+H19+H36+H39+H43+H46</f>
        <v>6686042.71</v>
      </c>
      <c r="I12" s="31">
        <f t="shared" si="0"/>
        <v>0.2062971990536184</v>
      </c>
      <c r="J12" s="12"/>
      <c r="L12" s="43"/>
    </row>
    <row r="13" spans="1:12" ht="49.5" customHeight="1" x14ac:dyDescent="0.25">
      <c r="A13" s="138" t="s">
        <v>253</v>
      </c>
      <c r="B13" s="139" t="s">
        <v>101</v>
      </c>
      <c r="C13" s="139" t="s">
        <v>102</v>
      </c>
      <c r="D13" s="139" t="s">
        <v>104</v>
      </c>
      <c r="E13" s="139"/>
      <c r="F13" s="139"/>
      <c r="G13" s="149">
        <v>2490510</v>
      </c>
      <c r="H13" s="149">
        <v>425824.05</v>
      </c>
      <c r="I13" s="29">
        <f t="shared" si="0"/>
        <v>0.17097865497428238</v>
      </c>
      <c r="J13" s="12"/>
      <c r="L13" s="43"/>
    </row>
    <row r="14" spans="1:12" ht="61.5" customHeight="1" x14ac:dyDescent="0.25">
      <c r="A14" s="120" t="s">
        <v>26</v>
      </c>
      <c r="B14" s="121" t="s">
        <v>101</v>
      </c>
      <c r="C14" s="121" t="s">
        <v>102</v>
      </c>
      <c r="D14" s="121" t="s">
        <v>104</v>
      </c>
      <c r="E14" s="121" t="s">
        <v>204</v>
      </c>
      <c r="F14" s="121" t="s">
        <v>113</v>
      </c>
      <c r="G14" s="122">
        <v>2490510</v>
      </c>
      <c r="H14" s="122">
        <v>425824.05</v>
      </c>
      <c r="I14" s="29">
        <f t="shared" si="0"/>
        <v>0.17097865497428238</v>
      </c>
      <c r="J14" s="13"/>
      <c r="L14" s="43"/>
    </row>
    <row r="15" spans="1:12" ht="47.25" customHeight="1" x14ac:dyDescent="0.25">
      <c r="A15" s="33" t="s">
        <v>27</v>
      </c>
      <c r="B15" s="121" t="s">
        <v>101</v>
      </c>
      <c r="C15" s="121" t="s">
        <v>102</v>
      </c>
      <c r="D15" s="121" t="s">
        <v>104</v>
      </c>
      <c r="E15" s="121" t="s">
        <v>205</v>
      </c>
      <c r="F15" s="121" t="s">
        <v>105</v>
      </c>
      <c r="G15" s="122">
        <v>2490510</v>
      </c>
      <c r="H15" s="122">
        <v>425824.05</v>
      </c>
      <c r="I15" s="29">
        <f t="shared" si="0"/>
        <v>0.17097865497428238</v>
      </c>
      <c r="J15" s="13"/>
      <c r="L15" s="43"/>
    </row>
    <row r="16" spans="1:12" ht="35.1" customHeight="1" x14ac:dyDescent="0.25">
      <c r="A16" s="33" t="s">
        <v>28</v>
      </c>
      <c r="B16" s="121" t="s">
        <v>101</v>
      </c>
      <c r="C16" s="121" t="s">
        <v>102</v>
      </c>
      <c r="D16" s="121" t="s">
        <v>104</v>
      </c>
      <c r="E16" s="121" t="s">
        <v>204</v>
      </c>
      <c r="F16" s="121" t="s">
        <v>206</v>
      </c>
      <c r="G16" s="122">
        <v>1912840</v>
      </c>
      <c r="H16" s="122">
        <v>345051.25</v>
      </c>
      <c r="I16" s="29">
        <f t="shared" si="0"/>
        <v>0.18038688546872714</v>
      </c>
      <c r="J16" s="13"/>
      <c r="L16" s="43"/>
    </row>
    <row r="17" spans="1:12" ht="45.75" customHeight="1" x14ac:dyDescent="0.25">
      <c r="A17" s="33" t="s">
        <v>29</v>
      </c>
      <c r="B17" s="121" t="s">
        <v>101</v>
      </c>
      <c r="C17" s="121" t="s">
        <v>102</v>
      </c>
      <c r="D17" s="121" t="s">
        <v>104</v>
      </c>
      <c r="E17" s="121" t="s">
        <v>205</v>
      </c>
      <c r="F17" s="121" t="s">
        <v>207</v>
      </c>
      <c r="G17" s="122">
        <v>577670</v>
      </c>
      <c r="H17" s="122">
        <v>80772.800000000003</v>
      </c>
      <c r="I17" s="29">
        <f t="shared" si="0"/>
        <v>0.13982515969325049</v>
      </c>
      <c r="J17" s="13"/>
      <c r="L17" s="42"/>
    </row>
    <row r="18" spans="1:12" ht="48.75" customHeight="1" x14ac:dyDescent="0.25">
      <c r="A18" s="136" t="s">
        <v>254</v>
      </c>
      <c r="B18" s="137"/>
      <c r="C18" s="137"/>
      <c r="D18" s="137"/>
      <c r="E18" s="137" t="s">
        <v>209</v>
      </c>
      <c r="F18" s="137" t="s">
        <v>113</v>
      </c>
      <c r="G18" s="150">
        <v>48403850</v>
      </c>
      <c r="H18" s="150">
        <v>12782495.52</v>
      </c>
      <c r="I18" s="29">
        <f t="shared" si="0"/>
        <v>0.26408014073260699</v>
      </c>
      <c r="J18" s="13"/>
      <c r="L18" s="43"/>
    </row>
    <row r="19" spans="1:12" ht="66" customHeight="1" x14ac:dyDescent="0.25">
      <c r="A19" s="120" t="s">
        <v>26</v>
      </c>
      <c r="B19" s="121" t="s">
        <v>101</v>
      </c>
      <c r="C19" s="121" t="s">
        <v>102</v>
      </c>
      <c r="D19" s="121" t="s">
        <v>160</v>
      </c>
      <c r="E19" s="121" t="s">
        <v>209</v>
      </c>
      <c r="F19" s="121" t="s">
        <v>105</v>
      </c>
      <c r="G19" s="122">
        <v>26924950</v>
      </c>
      <c r="H19" s="122">
        <v>5150806.16</v>
      </c>
      <c r="I19" s="29">
        <f t="shared" si="0"/>
        <v>0.19130234819377567</v>
      </c>
      <c r="J19" s="13"/>
      <c r="L19" s="43"/>
    </row>
    <row r="20" spans="1:12" ht="35.1" customHeight="1" x14ac:dyDescent="0.25">
      <c r="A20" s="125" t="s">
        <v>27</v>
      </c>
      <c r="B20" s="121" t="s">
        <v>101</v>
      </c>
      <c r="C20" s="121" t="s">
        <v>102</v>
      </c>
      <c r="D20" s="121" t="s">
        <v>160</v>
      </c>
      <c r="E20" s="121" t="s">
        <v>209</v>
      </c>
      <c r="F20" s="121" t="s">
        <v>208</v>
      </c>
      <c r="G20" s="122">
        <v>26924950</v>
      </c>
      <c r="H20" s="122">
        <v>5150806.16</v>
      </c>
      <c r="I20" s="29">
        <f t="shared" si="0"/>
        <v>0.19130234819377567</v>
      </c>
      <c r="J20" s="13"/>
      <c r="L20" s="43"/>
    </row>
    <row r="21" spans="1:12" ht="44.25" customHeight="1" x14ac:dyDescent="0.25">
      <c r="A21" s="33" t="s">
        <v>28</v>
      </c>
      <c r="B21" s="121" t="s">
        <v>101</v>
      </c>
      <c r="C21" s="121" t="s">
        <v>102</v>
      </c>
      <c r="D21" s="121" t="s">
        <v>160</v>
      </c>
      <c r="E21" s="121" t="s">
        <v>209</v>
      </c>
      <c r="F21" s="121" t="s">
        <v>206</v>
      </c>
      <c r="G21" s="122">
        <v>20679680</v>
      </c>
      <c r="H21" s="122">
        <v>4073398.69</v>
      </c>
      <c r="I21" s="29">
        <f t="shared" si="0"/>
        <v>0.19697590533315795</v>
      </c>
      <c r="J21" s="13"/>
      <c r="L21" s="43"/>
    </row>
    <row r="22" spans="1:12" ht="45" customHeight="1" x14ac:dyDescent="0.25">
      <c r="A22" s="33" t="s">
        <v>29</v>
      </c>
      <c r="B22" s="121" t="s">
        <v>101</v>
      </c>
      <c r="C22" s="121" t="s">
        <v>102</v>
      </c>
      <c r="D22" s="121" t="s">
        <v>160</v>
      </c>
      <c r="E22" s="121" t="s">
        <v>209</v>
      </c>
      <c r="F22" s="121" t="s">
        <v>207</v>
      </c>
      <c r="G22" s="122">
        <v>6245270</v>
      </c>
      <c r="H22" s="122">
        <v>1077407.47</v>
      </c>
      <c r="I22" s="29">
        <f t="shared" si="0"/>
        <v>0.17251575512347744</v>
      </c>
      <c r="J22" s="13"/>
      <c r="L22" s="43"/>
    </row>
    <row r="23" spans="1:12" ht="35.1" customHeight="1" x14ac:dyDescent="0.25">
      <c r="A23" s="33" t="s">
        <v>30</v>
      </c>
      <c r="B23" s="121" t="s">
        <v>101</v>
      </c>
      <c r="C23" s="121" t="s">
        <v>102</v>
      </c>
      <c r="D23" s="121" t="s">
        <v>160</v>
      </c>
      <c r="E23" s="121" t="s">
        <v>209</v>
      </c>
      <c r="F23" s="121" t="s">
        <v>106</v>
      </c>
      <c r="G23" s="122">
        <v>20854400</v>
      </c>
      <c r="H23" s="122">
        <v>7602968.3600000003</v>
      </c>
      <c r="I23" s="29">
        <f t="shared" si="0"/>
        <v>0.36457382422893969</v>
      </c>
      <c r="J23" s="13"/>
      <c r="L23" s="43"/>
    </row>
    <row r="24" spans="1:12" ht="49.5" customHeight="1" x14ac:dyDescent="0.25">
      <c r="A24" s="33" t="s">
        <v>31</v>
      </c>
      <c r="B24" s="121" t="s">
        <v>101</v>
      </c>
      <c r="C24" s="121" t="s">
        <v>102</v>
      </c>
      <c r="D24" s="121" t="s">
        <v>160</v>
      </c>
      <c r="E24" s="121" t="s">
        <v>209</v>
      </c>
      <c r="F24" s="121" t="s">
        <v>107</v>
      </c>
      <c r="G24" s="122">
        <v>20854400</v>
      </c>
      <c r="H24" s="122">
        <v>7602968.3600000003</v>
      </c>
      <c r="I24" s="29">
        <f t="shared" si="0"/>
        <v>0.36457382422893969</v>
      </c>
      <c r="J24" s="13"/>
      <c r="L24" s="43"/>
    </row>
    <row r="25" spans="1:12" ht="35.1" customHeight="1" x14ac:dyDescent="0.25">
      <c r="A25" s="120" t="s">
        <v>32</v>
      </c>
      <c r="B25" s="121" t="s">
        <v>101</v>
      </c>
      <c r="C25" s="121" t="s">
        <v>102</v>
      </c>
      <c r="D25" s="121" t="s">
        <v>160</v>
      </c>
      <c r="E25" s="121" t="s">
        <v>209</v>
      </c>
      <c r="F25" s="121" t="s">
        <v>173</v>
      </c>
      <c r="G25" s="122">
        <v>19930400</v>
      </c>
      <c r="H25" s="122">
        <v>7482310.04</v>
      </c>
      <c r="I25" s="29">
        <f t="shared" si="0"/>
        <v>0.375421970457191</v>
      </c>
      <c r="J25" s="13"/>
      <c r="L25" s="43"/>
    </row>
    <row r="26" spans="1:12" ht="28.5" customHeight="1" x14ac:dyDescent="0.25">
      <c r="A26" s="33" t="s">
        <v>33</v>
      </c>
      <c r="B26" s="121" t="s">
        <v>101</v>
      </c>
      <c r="C26" s="121" t="s">
        <v>102</v>
      </c>
      <c r="D26" s="121" t="s">
        <v>160</v>
      </c>
      <c r="E26" s="121" t="s">
        <v>209</v>
      </c>
      <c r="F26" s="121" t="s">
        <v>108</v>
      </c>
      <c r="G26" s="122">
        <v>924000</v>
      </c>
      <c r="H26" s="122">
        <v>120658.32</v>
      </c>
      <c r="I26" s="29">
        <f t="shared" si="0"/>
        <v>0.13058259740259742</v>
      </c>
      <c r="J26" s="13"/>
      <c r="L26" s="43"/>
    </row>
    <row r="27" spans="1:12" ht="28.5" customHeight="1" x14ac:dyDescent="0.25">
      <c r="A27" s="33" t="s">
        <v>34</v>
      </c>
      <c r="B27" s="121" t="s">
        <v>101</v>
      </c>
      <c r="C27" s="121" t="s">
        <v>102</v>
      </c>
      <c r="D27" s="121" t="s">
        <v>160</v>
      </c>
      <c r="E27" s="121" t="s">
        <v>209</v>
      </c>
      <c r="F27" s="121" t="s">
        <v>210</v>
      </c>
      <c r="G27" s="122">
        <v>624500</v>
      </c>
      <c r="H27" s="122">
        <v>28721</v>
      </c>
      <c r="I27" s="29">
        <f t="shared" si="0"/>
        <v>4.5990392313851082E-2</v>
      </c>
      <c r="J27" s="13"/>
      <c r="L27" s="43"/>
    </row>
    <row r="28" spans="1:12" ht="27" customHeight="1" x14ac:dyDescent="0.25">
      <c r="A28" s="33" t="s">
        <v>35</v>
      </c>
      <c r="B28" s="121" t="s">
        <v>101</v>
      </c>
      <c r="C28" s="121" t="s">
        <v>102</v>
      </c>
      <c r="D28" s="121" t="s">
        <v>160</v>
      </c>
      <c r="E28" s="121" t="s">
        <v>209</v>
      </c>
      <c r="F28" s="121" t="s">
        <v>211</v>
      </c>
      <c r="G28" s="122">
        <v>624500</v>
      </c>
      <c r="H28" s="122">
        <v>28721</v>
      </c>
      <c r="I28" s="29">
        <f t="shared" si="0"/>
        <v>4.5990392313851082E-2</v>
      </c>
      <c r="J28" s="13"/>
      <c r="L28" s="43"/>
    </row>
    <row r="29" spans="1:12" ht="40.5" customHeight="1" x14ac:dyDescent="0.25">
      <c r="A29" s="33" t="s">
        <v>191</v>
      </c>
      <c r="B29" s="121" t="s">
        <v>101</v>
      </c>
      <c r="C29" s="121" t="s">
        <v>102</v>
      </c>
      <c r="D29" s="121" t="s">
        <v>160</v>
      </c>
      <c r="E29" s="121" t="s">
        <v>209</v>
      </c>
      <c r="F29" s="121" t="s">
        <v>212</v>
      </c>
      <c r="G29" s="122">
        <v>352000</v>
      </c>
      <c r="H29" s="122">
        <v>0</v>
      </c>
      <c r="I29" s="29">
        <f t="shared" si="0"/>
        <v>0</v>
      </c>
      <c r="J29" s="13"/>
      <c r="L29" s="43"/>
    </row>
    <row r="30" spans="1:12" ht="33.75" customHeight="1" x14ac:dyDescent="0.25">
      <c r="A30" s="120" t="s">
        <v>192</v>
      </c>
      <c r="B30" s="121" t="s">
        <v>101</v>
      </c>
      <c r="C30" s="121" t="s">
        <v>102</v>
      </c>
      <c r="D30" s="121" t="s">
        <v>160</v>
      </c>
      <c r="E30" s="121" t="s">
        <v>209</v>
      </c>
      <c r="F30" s="121" t="s">
        <v>213</v>
      </c>
      <c r="G30" s="122">
        <v>167500</v>
      </c>
      <c r="H30" s="122">
        <v>28721</v>
      </c>
      <c r="I30" s="29">
        <f t="shared" si="0"/>
        <v>0.17146865671641792</v>
      </c>
      <c r="J30" s="13"/>
      <c r="L30" s="43"/>
    </row>
    <row r="31" spans="1:12" ht="35.1" customHeight="1" x14ac:dyDescent="0.25">
      <c r="A31" s="33" t="s">
        <v>36</v>
      </c>
      <c r="B31" s="121" t="s">
        <v>101</v>
      </c>
      <c r="C31" s="121" t="s">
        <v>102</v>
      </c>
      <c r="D31" s="121" t="s">
        <v>160</v>
      </c>
      <c r="E31" s="121" t="s">
        <v>209</v>
      </c>
      <c r="F31" s="121" t="s">
        <v>214</v>
      </c>
      <c r="G31" s="122">
        <v>105000</v>
      </c>
      <c r="H31" s="122">
        <v>0</v>
      </c>
      <c r="I31" s="29">
        <f t="shared" si="0"/>
        <v>0</v>
      </c>
      <c r="J31" s="13"/>
      <c r="L31" s="43"/>
    </row>
    <row r="32" spans="1:12" ht="58.5" customHeight="1" x14ac:dyDescent="0.25">
      <c r="A32" s="33" t="s">
        <v>256</v>
      </c>
      <c r="B32" s="121" t="s">
        <v>101</v>
      </c>
      <c r="C32" s="121" t="s">
        <v>102</v>
      </c>
      <c r="D32" s="121" t="s">
        <v>160</v>
      </c>
      <c r="E32" s="121" t="s">
        <v>174</v>
      </c>
      <c r="F32" s="121" t="s">
        <v>113</v>
      </c>
      <c r="G32" s="122">
        <v>110</v>
      </c>
      <c r="H32" s="122">
        <v>110</v>
      </c>
      <c r="I32" s="29">
        <f t="shared" si="0"/>
        <v>1</v>
      </c>
      <c r="J32" s="13"/>
      <c r="L32" s="43"/>
    </row>
    <row r="33" spans="1:12" ht="31.5" customHeight="1" x14ac:dyDescent="0.25">
      <c r="A33" s="33" t="s">
        <v>30</v>
      </c>
      <c r="B33" s="121" t="s">
        <v>101</v>
      </c>
      <c r="C33" s="121" t="s">
        <v>102</v>
      </c>
      <c r="D33" s="121" t="s">
        <v>160</v>
      </c>
      <c r="E33" s="121" t="s">
        <v>174</v>
      </c>
      <c r="F33" s="121" t="s">
        <v>106</v>
      </c>
      <c r="G33" s="122">
        <v>110</v>
      </c>
      <c r="H33" s="122">
        <v>110</v>
      </c>
      <c r="I33" s="29">
        <f t="shared" si="0"/>
        <v>1</v>
      </c>
      <c r="J33" s="13"/>
      <c r="L33" s="43"/>
    </row>
    <row r="34" spans="1:12" ht="29.25" customHeight="1" x14ac:dyDescent="0.25">
      <c r="A34" s="126" t="s">
        <v>31</v>
      </c>
      <c r="B34" s="121" t="s">
        <v>101</v>
      </c>
      <c r="C34" s="121" t="s">
        <v>102</v>
      </c>
      <c r="D34" s="121" t="s">
        <v>160</v>
      </c>
      <c r="E34" s="121" t="s">
        <v>174</v>
      </c>
      <c r="F34" s="121" t="s">
        <v>107</v>
      </c>
      <c r="G34" s="122">
        <v>110</v>
      </c>
      <c r="H34" s="122">
        <v>110</v>
      </c>
      <c r="I34" s="29">
        <f t="shared" si="0"/>
        <v>1</v>
      </c>
      <c r="J34" s="13"/>
      <c r="L34" s="43"/>
    </row>
    <row r="35" spans="1:12" ht="35.1" customHeight="1" x14ac:dyDescent="0.25">
      <c r="A35" s="33" t="s">
        <v>32</v>
      </c>
      <c r="B35" s="121" t="s">
        <v>101</v>
      </c>
      <c r="C35" s="121" t="s">
        <v>102</v>
      </c>
      <c r="D35" s="121" t="s">
        <v>160</v>
      </c>
      <c r="E35" s="121" t="s">
        <v>174</v>
      </c>
      <c r="F35" s="121" t="s">
        <v>173</v>
      </c>
      <c r="G35" s="122">
        <v>110</v>
      </c>
      <c r="H35" s="122">
        <v>110</v>
      </c>
      <c r="I35" s="29">
        <f t="shared" si="0"/>
        <v>1</v>
      </c>
      <c r="J35" s="13"/>
      <c r="L35" s="43"/>
    </row>
    <row r="36" spans="1:12" ht="45.75" customHeight="1" x14ac:dyDescent="0.25">
      <c r="A36" s="136" t="s">
        <v>255</v>
      </c>
      <c r="B36" s="137" t="s">
        <v>101</v>
      </c>
      <c r="C36" s="137" t="s">
        <v>102</v>
      </c>
      <c r="D36" s="137" t="s">
        <v>175</v>
      </c>
      <c r="E36" s="137" t="s">
        <v>215</v>
      </c>
      <c r="F36" s="137" t="s">
        <v>113</v>
      </c>
      <c r="G36" s="150">
        <v>569800</v>
      </c>
      <c r="H36" s="150">
        <v>569800</v>
      </c>
      <c r="I36" s="29">
        <f t="shared" si="0"/>
        <v>1</v>
      </c>
      <c r="J36" s="13"/>
      <c r="L36" s="43"/>
    </row>
    <row r="37" spans="1:12" ht="26.25" customHeight="1" x14ac:dyDescent="0.25">
      <c r="A37" s="33" t="s">
        <v>37</v>
      </c>
      <c r="B37" s="121" t="s">
        <v>101</v>
      </c>
      <c r="C37" s="121" t="s">
        <v>102</v>
      </c>
      <c r="D37" s="121" t="s">
        <v>175</v>
      </c>
      <c r="E37" s="121" t="s">
        <v>215</v>
      </c>
      <c r="F37" s="121" t="s">
        <v>216</v>
      </c>
      <c r="G37" s="122">
        <v>569800</v>
      </c>
      <c r="H37" s="122">
        <v>569800</v>
      </c>
      <c r="I37" s="29">
        <f t="shared" si="0"/>
        <v>1</v>
      </c>
      <c r="J37" s="13"/>
      <c r="L37" s="43"/>
    </row>
    <row r="38" spans="1:12" ht="35.1" customHeight="1" x14ac:dyDescent="0.25">
      <c r="A38" s="33" t="s">
        <v>23</v>
      </c>
      <c r="B38" s="121" t="s">
        <v>101</v>
      </c>
      <c r="C38" s="121" t="s">
        <v>102</v>
      </c>
      <c r="D38" s="121" t="s">
        <v>175</v>
      </c>
      <c r="E38" s="121" t="s">
        <v>215</v>
      </c>
      <c r="F38" s="121" t="s">
        <v>217</v>
      </c>
      <c r="G38" s="122">
        <v>569800</v>
      </c>
      <c r="H38" s="122">
        <v>569800</v>
      </c>
      <c r="I38" s="29">
        <f t="shared" si="0"/>
        <v>1</v>
      </c>
      <c r="J38" s="13"/>
      <c r="L38" s="43"/>
    </row>
    <row r="39" spans="1:12" ht="24" customHeight="1" x14ac:dyDescent="0.25">
      <c r="A39" s="136" t="s">
        <v>257</v>
      </c>
      <c r="B39" s="137" t="s">
        <v>101</v>
      </c>
      <c r="C39" s="137" t="s">
        <v>102</v>
      </c>
      <c r="D39" s="137" t="s">
        <v>126</v>
      </c>
      <c r="E39" s="137" t="s">
        <v>218</v>
      </c>
      <c r="F39" s="137" t="s">
        <v>113</v>
      </c>
      <c r="G39" s="150">
        <v>724500</v>
      </c>
      <c r="H39" s="150">
        <v>0</v>
      </c>
      <c r="I39" s="29">
        <f t="shared" si="0"/>
        <v>0</v>
      </c>
      <c r="J39" s="13"/>
      <c r="L39" s="43"/>
    </row>
    <row r="40" spans="1:12" ht="41.25" customHeight="1" x14ac:dyDescent="0.25">
      <c r="A40" s="120" t="s">
        <v>30</v>
      </c>
      <c r="B40" s="121" t="s">
        <v>101</v>
      </c>
      <c r="C40" s="121" t="s">
        <v>102</v>
      </c>
      <c r="D40" s="121" t="s">
        <v>126</v>
      </c>
      <c r="E40" s="121" t="s">
        <v>218</v>
      </c>
      <c r="F40" s="121" t="s">
        <v>106</v>
      </c>
      <c r="G40" s="122">
        <v>724500</v>
      </c>
      <c r="H40" s="122">
        <v>0</v>
      </c>
      <c r="I40" s="29">
        <f t="shared" si="0"/>
        <v>0</v>
      </c>
      <c r="J40" s="13"/>
      <c r="L40" s="43"/>
    </row>
    <row r="41" spans="1:12" ht="35.1" customHeight="1" x14ac:dyDescent="0.25">
      <c r="A41" s="33" t="s">
        <v>31</v>
      </c>
      <c r="B41" s="121" t="s">
        <v>101</v>
      </c>
      <c r="C41" s="121" t="s">
        <v>102</v>
      </c>
      <c r="D41" s="121" t="s">
        <v>126</v>
      </c>
      <c r="E41" s="121" t="s">
        <v>218</v>
      </c>
      <c r="F41" s="121" t="s">
        <v>107</v>
      </c>
      <c r="G41" s="122">
        <v>724500</v>
      </c>
      <c r="H41" s="122">
        <v>0</v>
      </c>
      <c r="I41" s="29">
        <f t="shared" si="0"/>
        <v>0</v>
      </c>
      <c r="J41" s="13"/>
      <c r="L41" s="43"/>
    </row>
    <row r="42" spans="1:12" ht="29.25" customHeight="1" x14ac:dyDescent="0.25">
      <c r="A42" s="33" t="s">
        <v>32</v>
      </c>
      <c r="B42" s="121" t="s">
        <v>101</v>
      </c>
      <c r="C42" s="121" t="s">
        <v>102</v>
      </c>
      <c r="D42" s="121" t="s">
        <v>126</v>
      </c>
      <c r="E42" s="121" t="s">
        <v>218</v>
      </c>
      <c r="F42" s="121" t="s">
        <v>173</v>
      </c>
      <c r="G42" s="122">
        <v>724500</v>
      </c>
      <c r="H42" s="122">
        <v>0</v>
      </c>
      <c r="I42" s="29">
        <f t="shared" si="0"/>
        <v>0</v>
      </c>
      <c r="J42" s="13"/>
      <c r="L42" s="43"/>
    </row>
    <row r="43" spans="1:12" ht="32.25" customHeight="1" x14ac:dyDescent="0.25">
      <c r="A43" s="136" t="s">
        <v>258</v>
      </c>
      <c r="B43" s="137" t="s">
        <v>101</v>
      </c>
      <c r="C43" s="137" t="s">
        <v>102</v>
      </c>
      <c r="D43" s="137" t="s">
        <v>111</v>
      </c>
      <c r="E43" s="137" t="s">
        <v>177</v>
      </c>
      <c r="F43" s="137" t="s">
        <v>113</v>
      </c>
      <c r="G43" s="150">
        <v>200000</v>
      </c>
      <c r="H43" s="150">
        <v>0</v>
      </c>
      <c r="I43" s="29">
        <f t="shared" si="0"/>
        <v>0</v>
      </c>
      <c r="J43" s="13"/>
      <c r="L43" s="9"/>
    </row>
    <row r="44" spans="1:12" ht="32.25" customHeight="1" x14ac:dyDescent="0.25">
      <c r="A44" s="33" t="s">
        <v>34</v>
      </c>
      <c r="B44" s="121" t="s">
        <v>101</v>
      </c>
      <c r="C44" s="121" t="s">
        <v>102</v>
      </c>
      <c r="D44" s="121" t="s">
        <v>111</v>
      </c>
      <c r="E44" s="121" t="s">
        <v>177</v>
      </c>
      <c r="F44" s="121" t="s">
        <v>210</v>
      </c>
      <c r="G44" s="122">
        <v>200000</v>
      </c>
      <c r="H44" s="122">
        <v>0</v>
      </c>
      <c r="I44" s="29">
        <f t="shared" si="0"/>
        <v>0</v>
      </c>
      <c r="J44" s="13"/>
      <c r="L44" s="43"/>
    </row>
    <row r="45" spans="1:12" ht="27.75" customHeight="1" x14ac:dyDescent="0.25">
      <c r="A45" s="33" t="s">
        <v>38</v>
      </c>
      <c r="B45" s="121" t="s">
        <v>101</v>
      </c>
      <c r="C45" s="121" t="s">
        <v>102</v>
      </c>
      <c r="D45" s="121" t="s">
        <v>111</v>
      </c>
      <c r="E45" s="121" t="s">
        <v>177</v>
      </c>
      <c r="F45" s="121" t="s">
        <v>219</v>
      </c>
      <c r="G45" s="122">
        <v>200000</v>
      </c>
      <c r="H45" s="122">
        <v>0</v>
      </c>
      <c r="I45" s="29">
        <f t="shared" si="0"/>
        <v>0</v>
      </c>
      <c r="J45" s="13"/>
      <c r="L45" s="43"/>
    </row>
    <row r="46" spans="1:12" ht="39" customHeight="1" x14ac:dyDescent="0.25">
      <c r="A46" s="136" t="s">
        <v>259</v>
      </c>
      <c r="B46" s="137" t="s">
        <v>101</v>
      </c>
      <c r="C46" s="137" t="s">
        <v>102</v>
      </c>
      <c r="D46" s="137" t="s">
        <v>176</v>
      </c>
      <c r="E46" s="137" t="s">
        <v>178</v>
      </c>
      <c r="F46" s="137" t="s">
        <v>113</v>
      </c>
      <c r="G46" s="150">
        <v>1500000</v>
      </c>
      <c r="H46" s="150">
        <v>539612.5</v>
      </c>
      <c r="I46" s="29">
        <f t="shared" si="0"/>
        <v>0.35974166666666668</v>
      </c>
      <c r="J46" s="13"/>
      <c r="L46" s="43"/>
    </row>
    <row r="47" spans="1:12" ht="32.25" customHeight="1" x14ac:dyDescent="0.25">
      <c r="A47" s="33" t="s">
        <v>30</v>
      </c>
      <c r="B47" s="121" t="s">
        <v>101</v>
      </c>
      <c r="C47" s="121" t="s">
        <v>102</v>
      </c>
      <c r="D47" s="121" t="s">
        <v>176</v>
      </c>
      <c r="E47" s="121" t="s">
        <v>178</v>
      </c>
      <c r="F47" s="121" t="s">
        <v>106</v>
      </c>
      <c r="G47" s="122">
        <v>1500000</v>
      </c>
      <c r="H47" s="122">
        <v>539612.5</v>
      </c>
      <c r="I47" s="29">
        <f t="shared" si="0"/>
        <v>0.35974166666666668</v>
      </c>
      <c r="J47" s="13"/>
      <c r="L47" s="43"/>
    </row>
    <row r="48" spans="1:12" ht="37.5" customHeight="1" x14ac:dyDescent="0.25">
      <c r="A48" s="33" t="s">
        <v>31</v>
      </c>
      <c r="B48" s="121" t="s">
        <v>101</v>
      </c>
      <c r="C48" s="121" t="s">
        <v>102</v>
      </c>
      <c r="D48" s="121" t="s">
        <v>176</v>
      </c>
      <c r="E48" s="121" t="s">
        <v>178</v>
      </c>
      <c r="F48" s="121" t="s">
        <v>107</v>
      </c>
      <c r="G48" s="122">
        <v>1500000</v>
      </c>
      <c r="H48" s="122">
        <v>539612.5</v>
      </c>
      <c r="I48" s="29">
        <f t="shared" si="0"/>
        <v>0.35974166666666668</v>
      </c>
      <c r="J48" s="13"/>
      <c r="L48" s="43"/>
    </row>
    <row r="49" spans="1:15" ht="36" customHeight="1" x14ac:dyDescent="0.25">
      <c r="A49" s="33" t="s">
        <v>32</v>
      </c>
      <c r="B49" s="121" t="s">
        <v>101</v>
      </c>
      <c r="C49" s="121" t="s">
        <v>102</v>
      </c>
      <c r="D49" s="121" t="s">
        <v>176</v>
      </c>
      <c r="E49" s="121" t="s">
        <v>178</v>
      </c>
      <c r="F49" s="121" t="s">
        <v>173</v>
      </c>
      <c r="G49" s="122">
        <v>1500000</v>
      </c>
      <c r="H49" s="122">
        <v>539612.5</v>
      </c>
      <c r="I49" s="29">
        <f t="shared" si="0"/>
        <v>0.35974166666666668</v>
      </c>
      <c r="J49" s="13"/>
      <c r="L49" s="140"/>
      <c r="M49" s="141"/>
      <c r="N49" s="142"/>
      <c r="O49" s="9"/>
    </row>
    <row r="50" spans="1:15" ht="24" customHeight="1" x14ac:dyDescent="0.25">
      <c r="A50" s="127" t="s">
        <v>260</v>
      </c>
      <c r="B50" s="123" t="s">
        <v>101</v>
      </c>
      <c r="C50" s="123" t="s">
        <v>104</v>
      </c>
      <c r="D50" s="123" t="s">
        <v>103</v>
      </c>
      <c r="E50" s="123"/>
      <c r="F50" s="123"/>
      <c r="G50" s="124">
        <f>G51+G56</f>
        <v>1783700</v>
      </c>
      <c r="H50" s="124">
        <f>H51+H56</f>
        <v>294230.24</v>
      </c>
      <c r="I50" s="31">
        <f t="shared" si="0"/>
        <v>0.16495500364411056</v>
      </c>
      <c r="J50" s="13"/>
      <c r="L50" s="140"/>
      <c r="M50" s="141"/>
      <c r="N50" s="142"/>
    </row>
    <row r="51" spans="1:15" ht="86.25" customHeight="1" x14ac:dyDescent="0.25">
      <c r="A51" s="136" t="s">
        <v>261</v>
      </c>
      <c r="B51" s="137" t="s">
        <v>101</v>
      </c>
      <c r="C51" s="137" t="s">
        <v>104</v>
      </c>
      <c r="D51" s="137" t="s">
        <v>112</v>
      </c>
      <c r="E51" s="137" t="s">
        <v>220</v>
      </c>
      <c r="F51" s="137" t="s">
        <v>113</v>
      </c>
      <c r="G51" s="150">
        <v>790500</v>
      </c>
      <c r="H51" s="150">
        <v>115041.47</v>
      </c>
      <c r="I51" s="29">
        <f t="shared" si="0"/>
        <v>0.14553000632511068</v>
      </c>
      <c r="J51" s="13"/>
      <c r="L51" s="43"/>
    </row>
    <row r="52" spans="1:15" ht="58.5" customHeight="1" x14ac:dyDescent="0.25">
      <c r="A52" s="33" t="s">
        <v>26</v>
      </c>
      <c r="B52" s="121" t="s">
        <v>101</v>
      </c>
      <c r="C52" s="121" t="s">
        <v>104</v>
      </c>
      <c r="D52" s="121" t="s">
        <v>112</v>
      </c>
      <c r="E52" s="121" t="s">
        <v>220</v>
      </c>
      <c r="F52" s="121" t="s">
        <v>105</v>
      </c>
      <c r="G52" s="122">
        <v>790500</v>
      </c>
      <c r="H52" s="122">
        <v>115041.47</v>
      </c>
      <c r="I52" s="29">
        <f t="shared" si="0"/>
        <v>0.14553000632511068</v>
      </c>
      <c r="J52" s="13"/>
      <c r="L52" s="43"/>
    </row>
    <row r="53" spans="1:15" ht="35.1" customHeight="1" x14ac:dyDescent="0.25">
      <c r="A53" s="33" t="s">
        <v>27</v>
      </c>
      <c r="B53" s="121" t="s">
        <v>101</v>
      </c>
      <c r="C53" s="121" t="s">
        <v>104</v>
      </c>
      <c r="D53" s="121" t="s">
        <v>112</v>
      </c>
      <c r="E53" s="121" t="s">
        <v>220</v>
      </c>
      <c r="F53" s="121" t="s">
        <v>208</v>
      </c>
      <c r="G53" s="122">
        <v>790500</v>
      </c>
      <c r="H53" s="122">
        <v>115041.47</v>
      </c>
      <c r="I53" s="29">
        <f t="shared" si="0"/>
        <v>0.14553000632511068</v>
      </c>
      <c r="J53" s="13"/>
      <c r="L53" s="43"/>
    </row>
    <row r="54" spans="1:15" ht="34.5" customHeight="1" x14ac:dyDescent="0.25">
      <c r="A54" s="33" t="s">
        <v>28</v>
      </c>
      <c r="B54" s="121" t="s">
        <v>101</v>
      </c>
      <c r="C54" s="121" t="s">
        <v>104</v>
      </c>
      <c r="D54" s="121" t="s">
        <v>112</v>
      </c>
      <c r="E54" s="121" t="s">
        <v>220</v>
      </c>
      <c r="F54" s="121" t="s">
        <v>206</v>
      </c>
      <c r="G54" s="122">
        <v>607140</v>
      </c>
      <c r="H54" s="122">
        <v>88357.5</v>
      </c>
      <c r="I54" s="29">
        <f t="shared" si="0"/>
        <v>0.14553068485028164</v>
      </c>
      <c r="J54" s="13"/>
      <c r="L54" s="42"/>
    </row>
    <row r="55" spans="1:15" ht="49.5" customHeight="1" x14ac:dyDescent="0.25">
      <c r="A55" s="120" t="s">
        <v>29</v>
      </c>
      <c r="B55" s="121" t="s">
        <v>101</v>
      </c>
      <c r="C55" s="121" t="s">
        <v>104</v>
      </c>
      <c r="D55" s="121" t="s">
        <v>112</v>
      </c>
      <c r="E55" s="121" t="s">
        <v>220</v>
      </c>
      <c r="F55" s="121" t="s">
        <v>207</v>
      </c>
      <c r="G55" s="122">
        <v>183360</v>
      </c>
      <c r="H55" s="122">
        <v>26683.97</v>
      </c>
      <c r="I55" s="29">
        <f t="shared" si="0"/>
        <v>0.14552775959860384</v>
      </c>
      <c r="J55" s="13"/>
      <c r="L55" s="43"/>
    </row>
    <row r="56" spans="1:15" ht="87" customHeight="1" x14ac:dyDescent="0.25">
      <c r="A56" s="138" t="s">
        <v>262</v>
      </c>
      <c r="B56" s="137" t="s">
        <v>101</v>
      </c>
      <c r="C56" s="137" t="s">
        <v>104</v>
      </c>
      <c r="D56" s="137" t="s">
        <v>112</v>
      </c>
      <c r="E56" s="137" t="s">
        <v>179</v>
      </c>
      <c r="F56" s="137" t="s">
        <v>113</v>
      </c>
      <c r="G56" s="150">
        <v>993200</v>
      </c>
      <c r="H56" s="150">
        <v>179188.77</v>
      </c>
      <c r="I56" s="29">
        <f t="shared" si="0"/>
        <v>0.18041559605316149</v>
      </c>
      <c r="J56" s="13"/>
      <c r="L56" s="43"/>
    </row>
    <row r="57" spans="1:15" ht="62.25" customHeight="1" x14ac:dyDescent="0.25">
      <c r="A57" s="33" t="s">
        <v>26</v>
      </c>
      <c r="B57" s="121" t="s">
        <v>101</v>
      </c>
      <c r="C57" s="121" t="s">
        <v>104</v>
      </c>
      <c r="D57" s="121" t="s">
        <v>112</v>
      </c>
      <c r="E57" s="121" t="s">
        <v>179</v>
      </c>
      <c r="F57" s="121" t="s">
        <v>105</v>
      </c>
      <c r="G57" s="122">
        <v>928200</v>
      </c>
      <c r="H57" s="122">
        <v>179188.77</v>
      </c>
      <c r="I57" s="29">
        <f t="shared" si="0"/>
        <v>0.19304974143503553</v>
      </c>
      <c r="J57" s="13"/>
      <c r="L57" s="43"/>
    </row>
    <row r="58" spans="1:15" ht="26.25" customHeight="1" x14ac:dyDescent="0.25">
      <c r="A58" s="33" t="s">
        <v>27</v>
      </c>
      <c r="B58" s="121" t="s">
        <v>101</v>
      </c>
      <c r="C58" s="121" t="s">
        <v>104</v>
      </c>
      <c r="D58" s="121" t="s">
        <v>112</v>
      </c>
      <c r="E58" s="121" t="s">
        <v>179</v>
      </c>
      <c r="F58" s="121" t="s">
        <v>208</v>
      </c>
      <c r="G58" s="122">
        <v>928200</v>
      </c>
      <c r="H58" s="122">
        <v>179188.77</v>
      </c>
      <c r="I58" s="29">
        <f t="shared" si="0"/>
        <v>0.19304974143503553</v>
      </c>
      <c r="J58" s="13"/>
      <c r="L58" s="43"/>
    </row>
    <row r="59" spans="1:15" ht="35.1" customHeight="1" x14ac:dyDescent="0.25">
      <c r="A59" s="120" t="s">
        <v>28</v>
      </c>
      <c r="B59" s="121" t="s">
        <v>101</v>
      </c>
      <c r="C59" s="121" t="s">
        <v>104</v>
      </c>
      <c r="D59" s="121" t="s">
        <v>112</v>
      </c>
      <c r="E59" s="121" t="s">
        <v>179</v>
      </c>
      <c r="F59" s="121" t="s">
        <v>206</v>
      </c>
      <c r="G59" s="122">
        <v>712900</v>
      </c>
      <c r="H59" s="122">
        <v>145558.5</v>
      </c>
      <c r="I59" s="29">
        <f t="shared" si="0"/>
        <v>0.20417800533034086</v>
      </c>
      <c r="J59" s="13"/>
      <c r="L59" s="42"/>
    </row>
    <row r="60" spans="1:15" ht="47.25" customHeight="1" x14ac:dyDescent="0.25">
      <c r="A60" s="120" t="s">
        <v>29</v>
      </c>
      <c r="B60" s="121" t="s">
        <v>101</v>
      </c>
      <c r="C60" s="121" t="s">
        <v>104</v>
      </c>
      <c r="D60" s="121" t="s">
        <v>112</v>
      </c>
      <c r="E60" s="121" t="s">
        <v>179</v>
      </c>
      <c r="F60" s="121" t="s">
        <v>207</v>
      </c>
      <c r="G60" s="122">
        <v>215300</v>
      </c>
      <c r="H60" s="122">
        <v>33630.269999999997</v>
      </c>
      <c r="I60" s="29">
        <f t="shared" si="0"/>
        <v>0.15620190431955411</v>
      </c>
      <c r="J60" s="13"/>
      <c r="L60" s="42"/>
    </row>
    <row r="61" spans="1:15" ht="32.25" customHeight="1" x14ac:dyDescent="0.25">
      <c r="A61" s="33" t="s">
        <v>30</v>
      </c>
      <c r="B61" s="121" t="s">
        <v>101</v>
      </c>
      <c r="C61" s="121" t="s">
        <v>104</v>
      </c>
      <c r="D61" s="121" t="s">
        <v>112</v>
      </c>
      <c r="E61" s="121" t="s">
        <v>179</v>
      </c>
      <c r="F61" s="121" t="s">
        <v>106</v>
      </c>
      <c r="G61" s="122">
        <v>65000</v>
      </c>
      <c r="H61" s="122">
        <v>0</v>
      </c>
      <c r="I61" s="29">
        <f t="shared" si="0"/>
        <v>0</v>
      </c>
      <c r="J61" s="13"/>
      <c r="L61" s="43"/>
    </row>
    <row r="62" spans="1:15" ht="39.75" customHeight="1" x14ac:dyDescent="0.25">
      <c r="A62" s="33" t="s">
        <v>31</v>
      </c>
      <c r="B62" s="121" t="s">
        <v>101</v>
      </c>
      <c r="C62" s="121" t="s">
        <v>104</v>
      </c>
      <c r="D62" s="121" t="s">
        <v>112</v>
      </c>
      <c r="E62" s="121" t="s">
        <v>179</v>
      </c>
      <c r="F62" s="121" t="s">
        <v>107</v>
      </c>
      <c r="G62" s="122">
        <v>65000</v>
      </c>
      <c r="H62" s="122">
        <v>0</v>
      </c>
      <c r="I62" s="29">
        <f t="shared" si="0"/>
        <v>0</v>
      </c>
      <c r="J62" s="13"/>
      <c r="L62" s="43"/>
    </row>
    <row r="63" spans="1:15" ht="35.1" customHeight="1" x14ac:dyDescent="0.25">
      <c r="A63" s="120" t="s">
        <v>32</v>
      </c>
      <c r="B63" s="121" t="s">
        <v>101</v>
      </c>
      <c r="C63" s="121" t="s">
        <v>104</v>
      </c>
      <c r="D63" s="121" t="s">
        <v>112</v>
      </c>
      <c r="E63" s="121" t="s">
        <v>179</v>
      </c>
      <c r="F63" s="121" t="s">
        <v>173</v>
      </c>
      <c r="G63" s="122">
        <v>65000</v>
      </c>
      <c r="H63" s="122">
        <v>0</v>
      </c>
      <c r="I63" s="29">
        <f t="shared" si="0"/>
        <v>0</v>
      </c>
      <c r="J63" s="13"/>
      <c r="L63" s="43"/>
    </row>
    <row r="64" spans="1:15" ht="30.75" customHeight="1" x14ac:dyDescent="0.25">
      <c r="A64" s="118" t="s">
        <v>263</v>
      </c>
      <c r="B64" s="123" t="s">
        <v>101</v>
      </c>
      <c r="C64" s="123" t="s">
        <v>112</v>
      </c>
      <c r="D64" s="123" t="s">
        <v>103</v>
      </c>
      <c r="E64" s="123"/>
      <c r="F64" s="123"/>
      <c r="G64" s="124">
        <f>G65+G70</f>
        <v>7087000</v>
      </c>
      <c r="H64" s="124">
        <f>H65+H70</f>
        <v>3990453</v>
      </c>
      <c r="I64" s="31">
        <f t="shared" si="0"/>
        <v>0.56306660081839988</v>
      </c>
      <c r="J64" s="13"/>
      <c r="L64" s="43"/>
    </row>
    <row r="65" spans="1:12" ht="45" customHeight="1" x14ac:dyDescent="0.25">
      <c r="A65" s="138" t="s">
        <v>264</v>
      </c>
      <c r="B65" s="137" t="s">
        <v>112</v>
      </c>
      <c r="C65" s="137" t="s">
        <v>180</v>
      </c>
      <c r="D65" s="137"/>
      <c r="E65" s="137"/>
      <c r="F65" s="137"/>
      <c r="G65" s="150">
        <f>G66</f>
        <v>5597000</v>
      </c>
      <c r="H65" s="150">
        <f>H66</f>
        <v>3486250</v>
      </c>
      <c r="I65" s="29">
        <f t="shared" si="0"/>
        <v>0.62287832767554052</v>
      </c>
      <c r="J65" s="13"/>
      <c r="L65" s="43"/>
    </row>
    <row r="66" spans="1:12" ht="36" customHeight="1" x14ac:dyDescent="0.25">
      <c r="A66" s="120" t="s">
        <v>265</v>
      </c>
      <c r="B66" s="121" t="s">
        <v>101</v>
      </c>
      <c r="C66" s="121" t="s">
        <v>112</v>
      </c>
      <c r="D66" s="121" t="s">
        <v>180</v>
      </c>
      <c r="E66" s="121" t="s">
        <v>221</v>
      </c>
      <c r="F66" s="121" t="s">
        <v>113</v>
      </c>
      <c r="G66" s="122">
        <v>5597000</v>
      </c>
      <c r="H66" s="122">
        <v>3486250</v>
      </c>
      <c r="I66" s="29">
        <f t="shared" si="0"/>
        <v>0.62287832767554052</v>
      </c>
      <c r="J66" s="13"/>
      <c r="L66" s="43"/>
    </row>
    <row r="67" spans="1:12" ht="35.1" customHeight="1" x14ac:dyDescent="0.25">
      <c r="A67" s="33" t="s">
        <v>30</v>
      </c>
      <c r="B67" s="121" t="s">
        <v>101</v>
      </c>
      <c r="C67" s="121" t="s">
        <v>112</v>
      </c>
      <c r="D67" s="121" t="s">
        <v>180</v>
      </c>
      <c r="E67" s="121" t="s">
        <v>221</v>
      </c>
      <c r="F67" s="121" t="s">
        <v>106</v>
      </c>
      <c r="G67" s="122">
        <v>5597000</v>
      </c>
      <c r="H67" s="122">
        <v>3486250</v>
      </c>
      <c r="I67" s="29">
        <f t="shared" si="0"/>
        <v>0.62287832767554052</v>
      </c>
      <c r="J67" s="13"/>
      <c r="L67" s="42"/>
    </row>
    <row r="68" spans="1:12" ht="35.1" customHeight="1" x14ac:dyDescent="0.25">
      <c r="A68" s="33" t="s">
        <v>31</v>
      </c>
      <c r="B68" s="121" t="s">
        <v>101</v>
      </c>
      <c r="C68" s="121" t="s">
        <v>112</v>
      </c>
      <c r="D68" s="121" t="s">
        <v>180</v>
      </c>
      <c r="E68" s="121" t="s">
        <v>221</v>
      </c>
      <c r="F68" s="121" t="s">
        <v>107</v>
      </c>
      <c r="G68" s="122">
        <v>5597000</v>
      </c>
      <c r="H68" s="122">
        <v>3486250</v>
      </c>
      <c r="I68" s="29">
        <f t="shared" si="0"/>
        <v>0.62287832767554052</v>
      </c>
      <c r="J68" s="13"/>
      <c r="L68" s="43"/>
    </row>
    <row r="69" spans="1:12" ht="31.5" customHeight="1" x14ac:dyDescent="0.25">
      <c r="A69" s="33" t="s">
        <v>32</v>
      </c>
      <c r="B69" s="121" t="s">
        <v>101</v>
      </c>
      <c r="C69" s="121" t="s">
        <v>112</v>
      </c>
      <c r="D69" s="121" t="s">
        <v>180</v>
      </c>
      <c r="E69" s="121" t="s">
        <v>221</v>
      </c>
      <c r="F69" s="121" t="s">
        <v>173</v>
      </c>
      <c r="G69" s="122">
        <v>5597000</v>
      </c>
      <c r="H69" s="122">
        <v>3486250</v>
      </c>
      <c r="I69" s="29">
        <f t="shared" si="0"/>
        <v>0.62287832767554052</v>
      </c>
      <c r="J69" s="13"/>
      <c r="L69" s="43"/>
    </row>
    <row r="70" spans="1:12" ht="35.1" customHeight="1" x14ac:dyDescent="0.25">
      <c r="A70" s="136" t="s">
        <v>266</v>
      </c>
      <c r="B70" s="137" t="s">
        <v>112</v>
      </c>
      <c r="C70" s="137" t="s">
        <v>114</v>
      </c>
      <c r="D70" s="137"/>
      <c r="E70" s="137"/>
      <c r="F70" s="137"/>
      <c r="G70" s="150">
        <f>G71+G75</f>
        <v>1490000</v>
      </c>
      <c r="H70" s="150">
        <f>H71+H75</f>
        <v>504203</v>
      </c>
      <c r="I70" s="29">
        <f t="shared" si="0"/>
        <v>0.33839127516778522</v>
      </c>
      <c r="J70" s="13"/>
      <c r="L70" s="43"/>
    </row>
    <row r="71" spans="1:12" ht="73.5" customHeight="1" x14ac:dyDescent="0.25">
      <c r="A71" s="138" t="s">
        <v>267</v>
      </c>
      <c r="B71" s="137" t="s">
        <v>101</v>
      </c>
      <c r="C71" s="137" t="s">
        <v>112</v>
      </c>
      <c r="D71" s="137" t="s">
        <v>114</v>
      </c>
      <c r="E71" s="137" t="s">
        <v>222</v>
      </c>
      <c r="F71" s="137" t="s">
        <v>113</v>
      </c>
      <c r="G71" s="150">
        <v>440000</v>
      </c>
      <c r="H71" s="150">
        <v>0</v>
      </c>
      <c r="I71" s="29">
        <f t="shared" si="0"/>
        <v>0</v>
      </c>
      <c r="J71" s="13"/>
      <c r="L71" s="43"/>
    </row>
    <row r="72" spans="1:12" ht="43.5" customHeight="1" x14ac:dyDescent="0.25">
      <c r="A72" s="120" t="s">
        <v>30</v>
      </c>
      <c r="B72" s="121" t="s">
        <v>101</v>
      </c>
      <c r="C72" s="121" t="s">
        <v>112</v>
      </c>
      <c r="D72" s="121" t="s">
        <v>114</v>
      </c>
      <c r="E72" s="121" t="s">
        <v>222</v>
      </c>
      <c r="F72" s="121" t="s">
        <v>106</v>
      </c>
      <c r="G72" s="122">
        <v>440000</v>
      </c>
      <c r="H72" s="122">
        <v>0</v>
      </c>
      <c r="I72" s="29">
        <f t="shared" si="0"/>
        <v>0</v>
      </c>
      <c r="J72" s="13"/>
      <c r="L72" s="43"/>
    </row>
    <row r="73" spans="1:12" ht="43.5" customHeight="1" x14ac:dyDescent="0.25">
      <c r="A73" s="33" t="s">
        <v>31</v>
      </c>
      <c r="B73" s="121" t="s">
        <v>101</v>
      </c>
      <c r="C73" s="121" t="s">
        <v>112</v>
      </c>
      <c r="D73" s="121" t="s">
        <v>114</v>
      </c>
      <c r="E73" s="121" t="s">
        <v>222</v>
      </c>
      <c r="F73" s="121" t="s">
        <v>107</v>
      </c>
      <c r="G73" s="122">
        <v>440000</v>
      </c>
      <c r="H73" s="122">
        <v>0</v>
      </c>
      <c r="I73" s="29">
        <f t="shared" si="0"/>
        <v>0</v>
      </c>
      <c r="J73" s="13"/>
      <c r="L73" s="44"/>
    </row>
    <row r="74" spans="1:12" ht="25.5" customHeight="1" x14ac:dyDescent="0.25">
      <c r="A74" s="33" t="s">
        <v>32</v>
      </c>
      <c r="B74" s="121" t="s">
        <v>101</v>
      </c>
      <c r="C74" s="121" t="s">
        <v>112</v>
      </c>
      <c r="D74" s="121" t="s">
        <v>114</v>
      </c>
      <c r="E74" s="121" t="s">
        <v>222</v>
      </c>
      <c r="F74" s="121" t="s">
        <v>173</v>
      </c>
      <c r="G74" s="122">
        <v>440000</v>
      </c>
      <c r="H74" s="122">
        <v>0</v>
      </c>
      <c r="I74" s="29">
        <f t="shared" ref="I74:I137" si="1">H74/G74</f>
        <v>0</v>
      </c>
      <c r="J74" s="13"/>
      <c r="L74" s="43"/>
    </row>
    <row r="75" spans="1:12" ht="35.1" customHeight="1" x14ac:dyDescent="0.25">
      <c r="A75" s="136" t="s">
        <v>268</v>
      </c>
      <c r="B75" s="137" t="s">
        <v>101</v>
      </c>
      <c r="C75" s="137" t="s">
        <v>112</v>
      </c>
      <c r="D75" s="137" t="s">
        <v>114</v>
      </c>
      <c r="E75" s="137" t="s">
        <v>223</v>
      </c>
      <c r="F75" s="137" t="s">
        <v>113</v>
      </c>
      <c r="G75" s="150">
        <v>1050000</v>
      </c>
      <c r="H75" s="150">
        <v>504203</v>
      </c>
      <c r="I75" s="29">
        <f t="shared" si="1"/>
        <v>0.48019333333333336</v>
      </c>
      <c r="J75" s="13"/>
      <c r="L75" s="42"/>
    </row>
    <row r="76" spans="1:12" ht="42" customHeight="1" x14ac:dyDescent="0.25">
      <c r="A76" s="33" t="s">
        <v>30</v>
      </c>
      <c r="B76" s="121" t="s">
        <v>101</v>
      </c>
      <c r="C76" s="121" t="s">
        <v>112</v>
      </c>
      <c r="D76" s="121" t="s">
        <v>114</v>
      </c>
      <c r="E76" s="121" t="s">
        <v>223</v>
      </c>
      <c r="F76" s="121" t="s">
        <v>106</v>
      </c>
      <c r="G76" s="122">
        <v>1050000</v>
      </c>
      <c r="H76" s="122">
        <v>504203</v>
      </c>
      <c r="I76" s="29">
        <f t="shared" si="1"/>
        <v>0.48019333333333336</v>
      </c>
      <c r="J76" s="13"/>
      <c r="L76" s="43"/>
    </row>
    <row r="77" spans="1:12" ht="32.25" customHeight="1" x14ac:dyDescent="0.25">
      <c r="A77" s="33" t="s">
        <v>31</v>
      </c>
      <c r="B77" s="121" t="s">
        <v>101</v>
      </c>
      <c r="C77" s="121" t="s">
        <v>112</v>
      </c>
      <c r="D77" s="121" t="s">
        <v>114</v>
      </c>
      <c r="E77" s="121" t="s">
        <v>223</v>
      </c>
      <c r="F77" s="121" t="s">
        <v>107</v>
      </c>
      <c r="G77" s="122">
        <v>1050000</v>
      </c>
      <c r="H77" s="122">
        <v>504203</v>
      </c>
      <c r="I77" s="29">
        <f t="shared" si="1"/>
        <v>0.48019333333333336</v>
      </c>
      <c r="J77" s="13"/>
      <c r="L77" s="43"/>
    </row>
    <row r="78" spans="1:12" ht="36" customHeight="1" x14ac:dyDescent="0.25">
      <c r="A78" s="33" t="s">
        <v>32</v>
      </c>
      <c r="B78" s="121" t="s">
        <v>101</v>
      </c>
      <c r="C78" s="121" t="s">
        <v>112</v>
      </c>
      <c r="D78" s="121" t="s">
        <v>114</v>
      </c>
      <c r="E78" s="121" t="s">
        <v>223</v>
      </c>
      <c r="F78" s="121" t="s">
        <v>173</v>
      </c>
      <c r="G78" s="122">
        <v>1050000</v>
      </c>
      <c r="H78" s="122">
        <v>504203</v>
      </c>
      <c r="I78" s="29">
        <f t="shared" si="1"/>
        <v>0.48019333333333336</v>
      </c>
      <c r="J78" s="13"/>
      <c r="L78" s="43"/>
    </row>
    <row r="79" spans="1:12" ht="29.25" customHeight="1" x14ac:dyDescent="0.25">
      <c r="A79" s="127" t="s">
        <v>269</v>
      </c>
      <c r="B79" s="123" t="s">
        <v>101</v>
      </c>
      <c r="C79" s="123" t="s">
        <v>160</v>
      </c>
      <c r="D79" s="123" t="s">
        <v>103</v>
      </c>
      <c r="E79" s="123"/>
      <c r="F79" s="123"/>
      <c r="G79" s="124">
        <f>G80+G93</f>
        <v>149785480</v>
      </c>
      <c r="H79" s="124">
        <f>H80+H93</f>
        <v>9690463.4600000009</v>
      </c>
      <c r="I79" s="31">
        <f t="shared" si="1"/>
        <v>6.4695613086128242E-2</v>
      </c>
      <c r="J79" s="13"/>
      <c r="L79" s="43"/>
    </row>
    <row r="80" spans="1:12" ht="36" customHeight="1" x14ac:dyDescent="0.25">
      <c r="A80" s="136" t="s">
        <v>270</v>
      </c>
      <c r="B80" s="137" t="s">
        <v>101</v>
      </c>
      <c r="C80" s="137" t="s">
        <v>160</v>
      </c>
      <c r="D80" s="137" t="s">
        <v>180</v>
      </c>
      <c r="E80" s="137"/>
      <c r="F80" s="137"/>
      <c r="G80" s="150">
        <f>G81+G85+G89</f>
        <v>142985480</v>
      </c>
      <c r="H80" s="150">
        <f>H81+H85+H89</f>
        <v>9418078.7400000002</v>
      </c>
      <c r="I80" s="148">
        <f t="shared" si="1"/>
        <v>6.5867378561795226E-2</v>
      </c>
      <c r="J80" s="13"/>
      <c r="L80" s="43"/>
    </row>
    <row r="81" spans="1:12" ht="32.25" customHeight="1" x14ac:dyDescent="0.25">
      <c r="A81" s="136" t="s">
        <v>271</v>
      </c>
      <c r="B81" s="137" t="s">
        <v>101</v>
      </c>
      <c r="C81" s="137" t="s">
        <v>160</v>
      </c>
      <c r="D81" s="137" t="s">
        <v>180</v>
      </c>
      <c r="E81" s="137" t="s">
        <v>181</v>
      </c>
      <c r="F81" s="137" t="s">
        <v>113</v>
      </c>
      <c r="G81" s="150">
        <v>45000000</v>
      </c>
      <c r="H81" s="150">
        <v>0</v>
      </c>
      <c r="I81" s="29">
        <f t="shared" si="1"/>
        <v>0</v>
      </c>
      <c r="J81" s="13"/>
      <c r="L81" s="43"/>
    </row>
    <row r="82" spans="1:12" ht="30.75" customHeight="1" x14ac:dyDescent="0.25">
      <c r="A82" s="33" t="s">
        <v>30</v>
      </c>
      <c r="B82" s="121" t="s">
        <v>101</v>
      </c>
      <c r="C82" s="121" t="s">
        <v>160</v>
      </c>
      <c r="D82" s="121" t="s">
        <v>180</v>
      </c>
      <c r="E82" s="121" t="s">
        <v>181</v>
      </c>
      <c r="F82" s="121" t="s">
        <v>106</v>
      </c>
      <c r="G82" s="122">
        <v>45000000</v>
      </c>
      <c r="H82" s="122">
        <v>0</v>
      </c>
      <c r="I82" s="29">
        <f t="shared" si="1"/>
        <v>0</v>
      </c>
      <c r="J82" s="13"/>
      <c r="L82" s="42"/>
    </row>
    <row r="83" spans="1:12" ht="46.5" customHeight="1" x14ac:dyDescent="0.25">
      <c r="A83" s="33" t="s">
        <v>31</v>
      </c>
      <c r="B83" s="121" t="s">
        <v>101</v>
      </c>
      <c r="C83" s="121" t="s">
        <v>160</v>
      </c>
      <c r="D83" s="121" t="s">
        <v>180</v>
      </c>
      <c r="E83" s="121" t="s">
        <v>181</v>
      </c>
      <c r="F83" s="121" t="s">
        <v>107</v>
      </c>
      <c r="G83" s="122">
        <v>45000000</v>
      </c>
      <c r="H83" s="122">
        <v>0</v>
      </c>
      <c r="I83" s="29">
        <f t="shared" si="1"/>
        <v>0</v>
      </c>
      <c r="J83" s="13"/>
      <c r="L83" s="43"/>
    </row>
    <row r="84" spans="1:12" ht="35.1" customHeight="1" x14ac:dyDescent="0.25">
      <c r="A84" s="33" t="s">
        <v>32</v>
      </c>
      <c r="B84" s="121" t="s">
        <v>101</v>
      </c>
      <c r="C84" s="121" t="s">
        <v>160</v>
      </c>
      <c r="D84" s="121" t="s">
        <v>180</v>
      </c>
      <c r="E84" s="121" t="s">
        <v>181</v>
      </c>
      <c r="F84" s="121" t="s">
        <v>173</v>
      </c>
      <c r="G84" s="122">
        <v>45000000</v>
      </c>
      <c r="H84" s="122">
        <v>0</v>
      </c>
      <c r="I84" s="29">
        <f t="shared" si="1"/>
        <v>0</v>
      </c>
      <c r="J84" s="13"/>
      <c r="L84" s="43"/>
    </row>
    <row r="85" spans="1:12" ht="52.5" customHeight="1" x14ac:dyDescent="0.25">
      <c r="A85" s="136" t="s">
        <v>272</v>
      </c>
      <c r="B85" s="137" t="s">
        <v>101</v>
      </c>
      <c r="C85" s="137" t="s">
        <v>160</v>
      </c>
      <c r="D85" s="137" t="s">
        <v>180</v>
      </c>
      <c r="E85" s="137" t="s">
        <v>182</v>
      </c>
      <c r="F85" s="137" t="s">
        <v>113</v>
      </c>
      <c r="G85" s="150">
        <v>17068000</v>
      </c>
      <c r="H85" s="150">
        <v>0</v>
      </c>
      <c r="I85" s="29">
        <f t="shared" si="1"/>
        <v>0</v>
      </c>
      <c r="J85" s="13"/>
      <c r="L85" s="43"/>
    </row>
    <row r="86" spans="1:12" ht="44.25" customHeight="1" x14ac:dyDescent="0.25">
      <c r="A86" s="33" t="s">
        <v>30</v>
      </c>
      <c r="B86" s="121" t="s">
        <v>101</v>
      </c>
      <c r="C86" s="121" t="s">
        <v>160</v>
      </c>
      <c r="D86" s="121" t="s">
        <v>180</v>
      </c>
      <c r="E86" s="121" t="s">
        <v>182</v>
      </c>
      <c r="F86" s="121" t="s">
        <v>106</v>
      </c>
      <c r="G86" s="122">
        <v>17068000</v>
      </c>
      <c r="H86" s="122">
        <v>0</v>
      </c>
      <c r="I86" s="29">
        <f t="shared" si="1"/>
        <v>0</v>
      </c>
      <c r="J86" s="13"/>
      <c r="L86" s="43"/>
    </row>
    <row r="87" spans="1:12" ht="45" customHeight="1" x14ac:dyDescent="0.25">
      <c r="A87" s="120" t="s">
        <v>31</v>
      </c>
      <c r="B87" s="121" t="s">
        <v>101</v>
      </c>
      <c r="C87" s="121" t="s">
        <v>160</v>
      </c>
      <c r="D87" s="121" t="s">
        <v>180</v>
      </c>
      <c r="E87" s="121" t="s">
        <v>182</v>
      </c>
      <c r="F87" s="121" t="s">
        <v>107</v>
      </c>
      <c r="G87" s="122">
        <v>17068000</v>
      </c>
      <c r="H87" s="122">
        <v>0</v>
      </c>
      <c r="I87" s="29">
        <f t="shared" si="1"/>
        <v>0</v>
      </c>
      <c r="J87" s="13"/>
      <c r="L87" s="43"/>
    </row>
    <row r="88" spans="1:12" ht="36.75" customHeight="1" x14ac:dyDescent="0.25">
      <c r="A88" s="120" t="s">
        <v>32</v>
      </c>
      <c r="B88" s="121" t="s">
        <v>101</v>
      </c>
      <c r="C88" s="121" t="s">
        <v>160</v>
      </c>
      <c r="D88" s="121" t="s">
        <v>180</v>
      </c>
      <c r="E88" s="121" t="s">
        <v>182</v>
      </c>
      <c r="F88" s="121" t="s">
        <v>173</v>
      </c>
      <c r="G88" s="122">
        <v>17068000</v>
      </c>
      <c r="H88" s="122">
        <v>0</v>
      </c>
      <c r="I88" s="29">
        <f t="shared" si="1"/>
        <v>0</v>
      </c>
      <c r="J88" s="13"/>
      <c r="L88" s="43"/>
    </row>
    <row r="89" spans="1:12" ht="35.1" customHeight="1" x14ac:dyDescent="0.25">
      <c r="A89" s="136" t="s">
        <v>273</v>
      </c>
      <c r="B89" s="137" t="s">
        <v>101</v>
      </c>
      <c r="C89" s="137" t="s">
        <v>160</v>
      </c>
      <c r="D89" s="137" t="s">
        <v>180</v>
      </c>
      <c r="E89" s="137" t="s">
        <v>183</v>
      </c>
      <c r="F89" s="137" t="s">
        <v>113</v>
      </c>
      <c r="G89" s="150">
        <v>80917480</v>
      </c>
      <c r="H89" s="150">
        <v>9418078.7400000002</v>
      </c>
      <c r="I89" s="29">
        <f t="shared" si="1"/>
        <v>0.11639115231962241</v>
      </c>
      <c r="J89" s="13"/>
      <c r="L89" s="42"/>
    </row>
    <row r="90" spans="1:12" ht="35.1" customHeight="1" x14ac:dyDescent="0.25">
      <c r="A90" s="33" t="s">
        <v>30</v>
      </c>
      <c r="B90" s="121" t="s">
        <v>101</v>
      </c>
      <c r="C90" s="121" t="s">
        <v>160</v>
      </c>
      <c r="D90" s="121" t="s">
        <v>180</v>
      </c>
      <c r="E90" s="121" t="s">
        <v>183</v>
      </c>
      <c r="F90" s="121" t="s">
        <v>106</v>
      </c>
      <c r="G90" s="122">
        <v>80917480</v>
      </c>
      <c r="H90" s="122">
        <v>9418078.7400000002</v>
      </c>
      <c r="I90" s="29">
        <f t="shared" si="1"/>
        <v>0.11639115231962241</v>
      </c>
      <c r="J90" s="13"/>
      <c r="L90" s="43"/>
    </row>
    <row r="91" spans="1:12" ht="32.25" customHeight="1" x14ac:dyDescent="0.25">
      <c r="A91" s="33" t="s">
        <v>31</v>
      </c>
      <c r="B91" s="121" t="s">
        <v>101</v>
      </c>
      <c r="C91" s="121" t="s">
        <v>160</v>
      </c>
      <c r="D91" s="121" t="s">
        <v>180</v>
      </c>
      <c r="E91" s="121" t="s">
        <v>183</v>
      </c>
      <c r="F91" s="121" t="s">
        <v>107</v>
      </c>
      <c r="G91" s="122">
        <v>80917480</v>
      </c>
      <c r="H91" s="122">
        <v>9418078.7400000002</v>
      </c>
      <c r="I91" s="29">
        <f t="shared" si="1"/>
        <v>0.11639115231962241</v>
      </c>
      <c r="J91" s="13"/>
      <c r="L91" s="43"/>
    </row>
    <row r="92" spans="1:12" ht="35.1" customHeight="1" x14ac:dyDescent="0.25">
      <c r="A92" s="120" t="s">
        <v>32</v>
      </c>
      <c r="B92" s="121" t="s">
        <v>101</v>
      </c>
      <c r="C92" s="121" t="s">
        <v>160</v>
      </c>
      <c r="D92" s="121" t="s">
        <v>180</v>
      </c>
      <c r="E92" s="121" t="s">
        <v>183</v>
      </c>
      <c r="F92" s="121" t="s">
        <v>173</v>
      </c>
      <c r="G92" s="122">
        <v>80917480</v>
      </c>
      <c r="H92" s="122">
        <v>9418078.7400000002</v>
      </c>
      <c r="I92" s="29">
        <f t="shared" si="1"/>
        <v>0.11639115231962241</v>
      </c>
      <c r="J92" s="13"/>
      <c r="L92" s="43"/>
    </row>
    <row r="93" spans="1:12" ht="47.25" customHeight="1" x14ac:dyDescent="0.25">
      <c r="A93" s="138" t="s">
        <v>274</v>
      </c>
      <c r="B93" s="137" t="s">
        <v>101</v>
      </c>
      <c r="C93" s="137" t="s">
        <v>160</v>
      </c>
      <c r="D93" s="137" t="s">
        <v>184</v>
      </c>
      <c r="E93" s="137" t="s">
        <v>185</v>
      </c>
      <c r="F93" s="137" t="s">
        <v>113</v>
      </c>
      <c r="G93" s="150">
        <v>6800000</v>
      </c>
      <c r="H93" s="150">
        <v>272384.71999999997</v>
      </c>
      <c r="I93" s="148">
        <f t="shared" si="1"/>
        <v>4.0056576470588232E-2</v>
      </c>
      <c r="J93" s="13"/>
      <c r="L93" s="43"/>
    </row>
    <row r="94" spans="1:12" ht="35.1" customHeight="1" x14ac:dyDescent="0.25">
      <c r="A94" s="33" t="s">
        <v>30</v>
      </c>
      <c r="B94" s="121" t="s">
        <v>101</v>
      </c>
      <c r="C94" s="121" t="s">
        <v>160</v>
      </c>
      <c r="D94" s="121" t="s">
        <v>184</v>
      </c>
      <c r="E94" s="121" t="s">
        <v>185</v>
      </c>
      <c r="F94" s="121" t="s">
        <v>106</v>
      </c>
      <c r="G94" s="122">
        <v>6800000</v>
      </c>
      <c r="H94" s="122">
        <v>272384.71999999997</v>
      </c>
      <c r="I94" s="29">
        <f t="shared" si="1"/>
        <v>4.0056576470588232E-2</v>
      </c>
      <c r="J94" s="13"/>
      <c r="L94" s="43"/>
    </row>
    <row r="95" spans="1:12" ht="35.1" customHeight="1" x14ac:dyDescent="0.25">
      <c r="A95" s="33" t="s">
        <v>31</v>
      </c>
      <c r="B95" s="121" t="s">
        <v>101</v>
      </c>
      <c r="C95" s="121" t="s">
        <v>160</v>
      </c>
      <c r="D95" s="121" t="s">
        <v>184</v>
      </c>
      <c r="E95" s="121" t="s">
        <v>185</v>
      </c>
      <c r="F95" s="121" t="s">
        <v>107</v>
      </c>
      <c r="G95" s="122">
        <v>6800000</v>
      </c>
      <c r="H95" s="122">
        <v>272384.71999999997</v>
      </c>
      <c r="I95" s="29">
        <f t="shared" si="1"/>
        <v>4.0056576470588232E-2</v>
      </c>
      <c r="J95" s="13"/>
      <c r="L95" s="43"/>
    </row>
    <row r="96" spans="1:12" ht="35.1" customHeight="1" x14ac:dyDescent="0.25">
      <c r="A96" s="33" t="s">
        <v>32</v>
      </c>
      <c r="B96" s="121" t="s">
        <v>101</v>
      </c>
      <c r="C96" s="121" t="s">
        <v>160</v>
      </c>
      <c r="D96" s="121" t="s">
        <v>184</v>
      </c>
      <c r="E96" s="121" t="s">
        <v>185</v>
      </c>
      <c r="F96" s="121" t="s">
        <v>173</v>
      </c>
      <c r="G96" s="122">
        <v>6800000</v>
      </c>
      <c r="H96" s="122">
        <v>272384.71999999997</v>
      </c>
      <c r="I96" s="29">
        <f t="shared" si="1"/>
        <v>4.0056576470588232E-2</v>
      </c>
      <c r="J96" s="13"/>
      <c r="L96" s="43"/>
    </row>
    <row r="97" spans="1:12" ht="28.5" customHeight="1" x14ac:dyDescent="0.25">
      <c r="A97" s="127" t="s">
        <v>275</v>
      </c>
      <c r="B97" s="123" t="s">
        <v>101</v>
      </c>
      <c r="C97" s="123" t="s">
        <v>115</v>
      </c>
      <c r="D97" s="123" t="s">
        <v>103</v>
      </c>
      <c r="E97" s="123"/>
      <c r="F97" s="123"/>
      <c r="G97" s="124">
        <f>G98+G106+G123</f>
        <v>182600773.37</v>
      </c>
      <c r="H97" s="124">
        <f>H98+H106+H123</f>
        <v>39764359.160000004</v>
      </c>
      <c r="I97" s="31">
        <f t="shared" si="1"/>
        <v>0.21776665249618818</v>
      </c>
      <c r="J97" s="13"/>
      <c r="L97" s="43"/>
    </row>
    <row r="98" spans="1:12" ht="35.1" customHeight="1" x14ac:dyDescent="0.25">
      <c r="A98" s="136" t="s">
        <v>276</v>
      </c>
      <c r="B98" s="137" t="s">
        <v>101</v>
      </c>
      <c r="C98" s="137" t="s">
        <v>115</v>
      </c>
      <c r="D98" s="137" t="s">
        <v>102</v>
      </c>
      <c r="E98" s="137"/>
      <c r="F98" s="137"/>
      <c r="G98" s="150">
        <f>G99</f>
        <v>1400000</v>
      </c>
      <c r="H98" s="150">
        <f>H99</f>
        <v>169271.47</v>
      </c>
      <c r="I98" s="148">
        <f t="shared" si="1"/>
        <v>0.12090819285714285</v>
      </c>
      <c r="J98" s="13"/>
      <c r="L98" s="43"/>
    </row>
    <row r="99" spans="1:12" ht="35.1" customHeight="1" x14ac:dyDescent="0.25">
      <c r="A99" s="136" t="s">
        <v>277</v>
      </c>
      <c r="B99" s="137" t="s">
        <v>101</v>
      </c>
      <c r="C99" s="137" t="s">
        <v>115</v>
      </c>
      <c r="D99" s="137" t="s">
        <v>102</v>
      </c>
      <c r="E99" s="137" t="s">
        <v>224</v>
      </c>
      <c r="F99" s="137" t="s">
        <v>113</v>
      </c>
      <c r="G99" s="150">
        <v>1400000</v>
      </c>
      <c r="H99" s="150">
        <v>169271.47</v>
      </c>
      <c r="I99" s="29">
        <f t="shared" si="1"/>
        <v>0.12090819285714285</v>
      </c>
      <c r="J99" s="13"/>
      <c r="L99" s="43"/>
    </row>
    <row r="100" spans="1:12" ht="35.1" customHeight="1" x14ac:dyDescent="0.25">
      <c r="A100" s="33" t="s">
        <v>30</v>
      </c>
      <c r="B100" s="121" t="s">
        <v>101</v>
      </c>
      <c r="C100" s="121" t="s">
        <v>115</v>
      </c>
      <c r="D100" s="121" t="s">
        <v>102</v>
      </c>
      <c r="E100" s="121" t="s">
        <v>224</v>
      </c>
      <c r="F100" s="121" t="s">
        <v>106</v>
      </c>
      <c r="G100" s="122">
        <v>1399000</v>
      </c>
      <c r="H100" s="122">
        <v>169271.47</v>
      </c>
      <c r="I100" s="29">
        <f t="shared" si="1"/>
        <v>0.12099461758398856</v>
      </c>
      <c r="J100" s="13"/>
      <c r="L100" s="43"/>
    </row>
    <row r="101" spans="1:12" ht="35.1" customHeight="1" x14ac:dyDescent="0.25">
      <c r="A101" s="33" t="s">
        <v>31</v>
      </c>
      <c r="B101" s="121" t="s">
        <v>101</v>
      </c>
      <c r="C101" s="121" t="s">
        <v>115</v>
      </c>
      <c r="D101" s="121" t="s">
        <v>102</v>
      </c>
      <c r="E101" s="121" t="s">
        <v>224</v>
      </c>
      <c r="F101" s="121" t="s">
        <v>107</v>
      </c>
      <c r="G101" s="122">
        <v>1399000</v>
      </c>
      <c r="H101" s="122">
        <v>169271.47</v>
      </c>
      <c r="I101" s="29">
        <f t="shared" si="1"/>
        <v>0.12099461758398856</v>
      </c>
      <c r="J101" s="13"/>
      <c r="L101" s="44"/>
    </row>
    <row r="102" spans="1:12" ht="29.25" customHeight="1" x14ac:dyDescent="0.25">
      <c r="A102" s="33" t="s">
        <v>32</v>
      </c>
      <c r="B102" s="121" t="s">
        <v>101</v>
      </c>
      <c r="C102" s="121" t="s">
        <v>115</v>
      </c>
      <c r="D102" s="121" t="s">
        <v>102</v>
      </c>
      <c r="E102" s="121" t="s">
        <v>224</v>
      </c>
      <c r="F102" s="121" t="s">
        <v>173</v>
      </c>
      <c r="G102" s="122">
        <v>1399000</v>
      </c>
      <c r="H102" s="122">
        <v>169271.47</v>
      </c>
      <c r="I102" s="29">
        <f t="shared" si="1"/>
        <v>0.12099461758398856</v>
      </c>
      <c r="J102" s="13"/>
      <c r="L102" s="42"/>
    </row>
    <row r="103" spans="1:12" ht="26.25" customHeight="1" x14ac:dyDescent="0.25">
      <c r="A103" s="118" t="s">
        <v>34</v>
      </c>
      <c r="B103" s="121" t="s">
        <v>101</v>
      </c>
      <c r="C103" s="121" t="s">
        <v>115</v>
      </c>
      <c r="D103" s="121" t="s">
        <v>102</v>
      </c>
      <c r="E103" s="121" t="s">
        <v>224</v>
      </c>
      <c r="F103" s="121" t="s">
        <v>210</v>
      </c>
      <c r="G103" s="122">
        <v>1000</v>
      </c>
      <c r="H103" s="122">
        <v>0</v>
      </c>
      <c r="I103" s="29">
        <f t="shared" si="1"/>
        <v>0</v>
      </c>
      <c r="J103" s="13"/>
      <c r="L103" s="43"/>
    </row>
    <row r="104" spans="1:12" ht="35.1" customHeight="1" x14ac:dyDescent="0.25">
      <c r="A104" s="118" t="s">
        <v>35</v>
      </c>
      <c r="B104" s="121" t="s">
        <v>101</v>
      </c>
      <c r="C104" s="121" t="s">
        <v>115</v>
      </c>
      <c r="D104" s="121" t="s">
        <v>102</v>
      </c>
      <c r="E104" s="121" t="s">
        <v>224</v>
      </c>
      <c r="F104" s="121" t="s">
        <v>211</v>
      </c>
      <c r="G104" s="122">
        <v>1000</v>
      </c>
      <c r="H104" s="122">
        <v>0</v>
      </c>
      <c r="I104" s="29">
        <f t="shared" si="1"/>
        <v>0</v>
      </c>
      <c r="J104" s="13"/>
      <c r="L104" s="43"/>
    </row>
    <row r="105" spans="1:12" ht="35.1" customHeight="1" x14ac:dyDescent="0.25">
      <c r="A105" s="120" t="s">
        <v>36</v>
      </c>
      <c r="B105" s="121" t="s">
        <v>101</v>
      </c>
      <c r="C105" s="121" t="s">
        <v>115</v>
      </c>
      <c r="D105" s="121" t="s">
        <v>102</v>
      </c>
      <c r="E105" s="121" t="s">
        <v>224</v>
      </c>
      <c r="F105" s="121" t="s">
        <v>214</v>
      </c>
      <c r="G105" s="122">
        <v>1000</v>
      </c>
      <c r="H105" s="122">
        <v>0</v>
      </c>
      <c r="I105" s="29">
        <f t="shared" si="1"/>
        <v>0</v>
      </c>
      <c r="J105" s="13"/>
      <c r="L105" s="43"/>
    </row>
    <row r="106" spans="1:12" ht="35.1" customHeight="1" x14ac:dyDescent="0.25">
      <c r="A106" s="138" t="s">
        <v>278</v>
      </c>
      <c r="B106" s="137" t="s">
        <v>101</v>
      </c>
      <c r="C106" s="137" t="s">
        <v>115</v>
      </c>
      <c r="D106" s="137" t="s">
        <v>104</v>
      </c>
      <c r="E106" s="137"/>
      <c r="F106" s="137"/>
      <c r="G106" s="150">
        <f>G107+G111+G119</f>
        <v>79167911.590000004</v>
      </c>
      <c r="H106" s="150">
        <f>H107+H111+H119</f>
        <v>26827627.73</v>
      </c>
      <c r="I106" s="148">
        <f t="shared" si="1"/>
        <v>0.33886996879413323</v>
      </c>
      <c r="J106" s="13"/>
      <c r="L106" s="43"/>
    </row>
    <row r="107" spans="1:12" ht="56.25" customHeight="1" x14ac:dyDescent="0.25">
      <c r="A107" s="138" t="s">
        <v>279</v>
      </c>
      <c r="B107" s="137" t="s">
        <v>101</v>
      </c>
      <c r="C107" s="137" t="s">
        <v>115</v>
      </c>
      <c r="D107" s="137" t="s">
        <v>104</v>
      </c>
      <c r="E107" s="137" t="s">
        <v>225</v>
      </c>
      <c r="F107" s="137" t="s">
        <v>113</v>
      </c>
      <c r="G107" s="150">
        <v>195562.34</v>
      </c>
      <c r="H107" s="150">
        <v>0</v>
      </c>
      <c r="I107" s="29">
        <f t="shared" si="1"/>
        <v>0</v>
      </c>
      <c r="J107" s="13"/>
      <c r="L107" s="43"/>
    </row>
    <row r="108" spans="1:12" ht="35.1" customHeight="1" x14ac:dyDescent="0.25">
      <c r="A108" s="120" t="s">
        <v>39</v>
      </c>
      <c r="B108" s="121" t="s">
        <v>101</v>
      </c>
      <c r="C108" s="121" t="s">
        <v>115</v>
      </c>
      <c r="D108" s="121" t="s">
        <v>104</v>
      </c>
      <c r="E108" s="121" t="s">
        <v>225</v>
      </c>
      <c r="F108" s="121" t="s">
        <v>226</v>
      </c>
      <c r="G108" s="122">
        <v>195562.34</v>
      </c>
      <c r="H108" s="122">
        <v>0</v>
      </c>
      <c r="I108" s="29">
        <f t="shared" si="1"/>
        <v>0</v>
      </c>
      <c r="J108" s="13"/>
      <c r="L108" s="43"/>
    </row>
    <row r="109" spans="1:12" ht="35.1" customHeight="1" x14ac:dyDescent="0.25">
      <c r="A109" s="120" t="s">
        <v>40</v>
      </c>
      <c r="B109" s="121" t="s">
        <v>101</v>
      </c>
      <c r="C109" s="121" t="s">
        <v>115</v>
      </c>
      <c r="D109" s="121" t="s">
        <v>104</v>
      </c>
      <c r="E109" s="121" t="s">
        <v>225</v>
      </c>
      <c r="F109" s="121" t="s">
        <v>227</v>
      </c>
      <c r="G109" s="122">
        <v>195562.34</v>
      </c>
      <c r="H109" s="122">
        <v>0</v>
      </c>
      <c r="I109" s="29">
        <f t="shared" si="1"/>
        <v>0</v>
      </c>
      <c r="J109" s="13"/>
      <c r="L109" s="43"/>
    </row>
    <row r="110" spans="1:12" ht="44.25" customHeight="1" x14ac:dyDescent="0.25">
      <c r="A110" s="120" t="s">
        <v>41</v>
      </c>
      <c r="B110" s="121" t="s">
        <v>101</v>
      </c>
      <c r="C110" s="121" t="s">
        <v>115</v>
      </c>
      <c r="D110" s="121" t="s">
        <v>104</v>
      </c>
      <c r="E110" s="121" t="s">
        <v>225</v>
      </c>
      <c r="F110" s="121" t="s">
        <v>228</v>
      </c>
      <c r="G110" s="122">
        <v>195562.34</v>
      </c>
      <c r="H110" s="122">
        <v>0</v>
      </c>
      <c r="I110" s="29">
        <f t="shared" si="1"/>
        <v>0</v>
      </c>
      <c r="J110" s="13"/>
      <c r="L110" s="43"/>
    </row>
    <row r="111" spans="1:12" ht="35.1" customHeight="1" x14ac:dyDescent="0.25">
      <c r="A111" s="138" t="s">
        <v>277</v>
      </c>
      <c r="B111" s="137" t="s">
        <v>101</v>
      </c>
      <c r="C111" s="137" t="s">
        <v>115</v>
      </c>
      <c r="D111" s="137" t="s">
        <v>104</v>
      </c>
      <c r="E111" s="137" t="s">
        <v>229</v>
      </c>
      <c r="F111" s="137" t="s">
        <v>113</v>
      </c>
      <c r="G111" s="150">
        <v>77292349.25</v>
      </c>
      <c r="H111" s="150">
        <v>26827627.73</v>
      </c>
      <c r="I111" s="29">
        <f t="shared" si="1"/>
        <v>0.34709292692381194</v>
      </c>
      <c r="J111" s="13"/>
      <c r="L111" s="43"/>
    </row>
    <row r="112" spans="1:12" ht="35.1" customHeight="1" x14ac:dyDescent="0.25">
      <c r="A112" s="120" t="s">
        <v>30</v>
      </c>
      <c r="B112" s="121" t="s">
        <v>101</v>
      </c>
      <c r="C112" s="121" t="s">
        <v>115</v>
      </c>
      <c r="D112" s="121" t="s">
        <v>104</v>
      </c>
      <c r="E112" s="121" t="s">
        <v>229</v>
      </c>
      <c r="F112" s="121" t="s">
        <v>106</v>
      </c>
      <c r="G112" s="122">
        <v>37892349.25</v>
      </c>
      <c r="H112" s="122">
        <v>17010477.690000001</v>
      </c>
      <c r="I112" s="29">
        <f t="shared" si="1"/>
        <v>0.44891589005925786</v>
      </c>
      <c r="J112" s="13"/>
      <c r="L112" s="43"/>
    </row>
    <row r="113" spans="1:12" ht="35.1" customHeight="1" x14ac:dyDescent="0.25">
      <c r="A113" s="120" t="s">
        <v>31</v>
      </c>
      <c r="B113" s="121" t="s">
        <v>101</v>
      </c>
      <c r="C113" s="121" t="s">
        <v>115</v>
      </c>
      <c r="D113" s="121" t="s">
        <v>104</v>
      </c>
      <c r="E113" s="121" t="s">
        <v>229</v>
      </c>
      <c r="F113" s="121" t="s">
        <v>107</v>
      </c>
      <c r="G113" s="122">
        <v>37892349.25</v>
      </c>
      <c r="H113" s="122">
        <v>17010477.690000001</v>
      </c>
      <c r="I113" s="29">
        <f t="shared" si="1"/>
        <v>0.44891589005925786</v>
      </c>
      <c r="J113" s="13"/>
      <c r="L113" s="43"/>
    </row>
    <row r="114" spans="1:12" ht="35.1" customHeight="1" x14ac:dyDescent="0.25">
      <c r="A114" s="33" t="s">
        <v>93</v>
      </c>
      <c r="B114" s="121" t="s">
        <v>101</v>
      </c>
      <c r="C114" s="121" t="s">
        <v>115</v>
      </c>
      <c r="D114" s="121" t="s">
        <v>104</v>
      </c>
      <c r="E114" s="121" t="s">
        <v>229</v>
      </c>
      <c r="F114" s="121" t="s">
        <v>230</v>
      </c>
      <c r="G114" s="122">
        <v>2000000</v>
      </c>
      <c r="H114" s="122">
        <v>0</v>
      </c>
      <c r="I114" s="29">
        <f t="shared" si="1"/>
        <v>0</v>
      </c>
      <c r="J114" s="13"/>
      <c r="L114" s="43"/>
    </row>
    <row r="115" spans="1:12" ht="35.1" customHeight="1" x14ac:dyDescent="0.25">
      <c r="A115" s="33" t="s">
        <v>32</v>
      </c>
      <c r="B115" s="121" t="s">
        <v>101</v>
      </c>
      <c r="C115" s="121" t="s">
        <v>115</v>
      </c>
      <c r="D115" s="121" t="s">
        <v>104</v>
      </c>
      <c r="E115" s="121" t="s">
        <v>229</v>
      </c>
      <c r="F115" s="121" t="s">
        <v>173</v>
      </c>
      <c r="G115" s="122">
        <v>35892349.25</v>
      </c>
      <c r="H115" s="122">
        <v>17010477.690000001</v>
      </c>
      <c r="I115" s="29">
        <f t="shared" si="1"/>
        <v>0.47393046277125483</v>
      </c>
      <c r="J115" s="13"/>
      <c r="L115" s="43"/>
    </row>
    <row r="116" spans="1:12" ht="35.1" customHeight="1" x14ac:dyDescent="0.25">
      <c r="A116" s="33" t="s">
        <v>39</v>
      </c>
      <c r="B116" s="121" t="s">
        <v>101</v>
      </c>
      <c r="C116" s="121" t="s">
        <v>115</v>
      </c>
      <c r="D116" s="121" t="s">
        <v>104</v>
      </c>
      <c r="E116" s="121" t="s">
        <v>229</v>
      </c>
      <c r="F116" s="121" t="s">
        <v>226</v>
      </c>
      <c r="G116" s="122">
        <v>39400000</v>
      </c>
      <c r="H116" s="122">
        <v>9817150.0399999991</v>
      </c>
      <c r="I116" s="29">
        <f t="shared" si="1"/>
        <v>0.24916624467005075</v>
      </c>
      <c r="J116" s="13"/>
      <c r="L116" s="43"/>
    </row>
    <row r="117" spans="1:12" ht="30" customHeight="1" x14ac:dyDescent="0.25">
      <c r="A117" s="33" t="s">
        <v>40</v>
      </c>
      <c r="B117" s="121" t="s">
        <v>101</v>
      </c>
      <c r="C117" s="121" t="s">
        <v>115</v>
      </c>
      <c r="D117" s="121" t="s">
        <v>104</v>
      </c>
      <c r="E117" s="121" t="s">
        <v>229</v>
      </c>
      <c r="F117" s="121" t="s">
        <v>227</v>
      </c>
      <c r="G117" s="122">
        <v>39400000</v>
      </c>
      <c r="H117" s="122">
        <v>9817150.0399999991</v>
      </c>
      <c r="I117" s="29">
        <f t="shared" si="1"/>
        <v>0.24916624467005075</v>
      </c>
      <c r="J117" s="13"/>
      <c r="L117" s="43"/>
    </row>
    <row r="118" spans="1:12" ht="44.25" customHeight="1" x14ac:dyDescent="0.25">
      <c r="A118" s="120" t="s">
        <v>41</v>
      </c>
      <c r="B118" s="121" t="s">
        <v>101</v>
      </c>
      <c r="C118" s="121" t="s">
        <v>115</v>
      </c>
      <c r="D118" s="121" t="s">
        <v>104</v>
      </c>
      <c r="E118" s="121" t="s">
        <v>229</v>
      </c>
      <c r="F118" s="121" t="s">
        <v>228</v>
      </c>
      <c r="G118" s="122">
        <v>39400000</v>
      </c>
      <c r="H118" s="122">
        <v>9817150.0399999991</v>
      </c>
      <c r="I118" s="29">
        <f t="shared" si="1"/>
        <v>0.24916624467005075</v>
      </c>
      <c r="J118" s="13"/>
      <c r="L118" s="43"/>
    </row>
    <row r="119" spans="1:12" ht="52.5" customHeight="1" x14ac:dyDescent="0.25">
      <c r="A119" s="136" t="s">
        <v>280</v>
      </c>
      <c r="B119" s="137" t="s">
        <v>101</v>
      </c>
      <c r="C119" s="137" t="s">
        <v>115</v>
      </c>
      <c r="D119" s="137" t="s">
        <v>104</v>
      </c>
      <c r="E119" s="137" t="s">
        <v>231</v>
      </c>
      <c r="F119" s="137" t="s">
        <v>113</v>
      </c>
      <c r="G119" s="150">
        <v>1680000</v>
      </c>
      <c r="H119" s="150">
        <v>0</v>
      </c>
      <c r="I119" s="29">
        <f t="shared" si="1"/>
        <v>0</v>
      </c>
      <c r="J119" s="13"/>
      <c r="L119" s="43"/>
    </row>
    <row r="120" spans="1:12" ht="35.1" customHeight="1" x14ac:dyDescent="0.25">
      <c r="A120" s="33" t="s">
        <v>30</v>
      </c>
      <c r="B120" s="121" t="s">
        <v>101</v>
      </c>
      <c r="C120" s="121" t="s">
        <v>115</v>
      </c>
      <c r="D120" s="121" t="s">
        <v>104</v>
      </c>
      <c r="E120" s="121" t="s">
        <v>231</v>
      </c>
      <c r="F120" s="121" t="s">
        <v>106</v>
      </c>
      <c r="G120" s="122">
        <v>1680000</v>
      </c>
      <c r="H120" s="122">
        <v>0</v>
      </c>
      <c r="I120" s="29">
        <f t="shared" si="1"/>
        <v>0</v>
      </c>
      <c r="J120" s="13"/>
      <c r="L120" s="43"/>
    </row>
    <row r="121" spans="1:12" ht="35.1" customHeight="1" x14ac:dyDescent="0.25">
      <c r="A121" s="33" t="s">
        <v>31</v>
      </c>
      <c r="B121" s="121" t="s">
        <v>101</v>
      </c>
      <c r="C121" s="121" t="s">
        <v>115</v>
      </c>
      <c r="D121" s="121" t="s">
        <v>104</v>
      </c>
      <c r="E121" s="121" t="s">
        <v>231</v>
      </c>
      <c r="F121" s="121" t="s">
        <v>107</v>
      </c>
      <c r="G121" s="122">
        <v>1680000</v>
      </c>
      <c r="H121" s="122">
        <v>0</v>
      </c>
      <c r="I121" s="29">
        <f t="shared" si="1"/>
        <v>0</v>
      </c>
      <c r="J121" s="13"/>
      <c r="L121" s="43"/>
    </row>
    <row r="122" spans="1:12" ht="35.1" customHeight="1" x14ac:dyDescent="0.25">
      <c r="A122" s="33" t="s">
        <v>32</v>
      </c>
      <c r="B122" s="121" t="s">
        <v>101</v>
      </c>
      <c r="C122" s="121" t="s">
        <v>115</v>
      </c>
      <c r="D122" s="121" t="s">
        <v>104</v>
      </c>
      <c r="E122" s="121" t="s">
        <v>231</v>
      </c>
      <c r="F122" s="121" t="s">
        <v>173</v>
      </c>
      <c r="G122" s="122">
        <v>1680000</v>
      </c>
      <c r="H122" s="122">
        <v>0</v>
      </c>
      <c r="I122" s="29">
        <f t="shared" si="1"/>
        <v>0</v>
      </c>
      <c r="J122" s="13"/>
      <c r="L122" s="44"/>
    </row>
    <row r="123" spans="1:12" ht="35.1" customHeight="1" x14ac:dyDescent="0.25">
      <c r="A123" s="136" t="s">
        <v>281</v>
      </c>
      <c r="B123" s="137" t="s">
        <v>101</v>
      </c>
      <c r="C123" s="137" t="s">
        <v>115</v>
      </c>
      <c r="D123" s="137" t="s">
        <v>112</v>
      </c>
      <c r="E123" s="137"/>
      <c r="F123" s="137"/>
      <c r="G123" s="150">
        <f>G124+G128+G132+G140+G144+G148+G152+G156+G160+G164+G168+G172</f>
        <v>102032861.78</v>
      </c>
      <c r="H123" s="150">
        <f>H124+H128+H132+H140+H144+H148+H152+H156+H160+H164+H168+H172</f>
        <v>12767459.960000003</v>
      </c>
      <c r="I123" s="148">
        <f t="shared" si="1"/>
        <v>0.12513086212879918</v>
      </c>
      <c r="J123" s="13"/>
      <c r="L123" s="44"/>
    </row>
    <row r="124" spans="1:12" ht="32.25" customHeight="1" x14ac:dyDescent="0.25">
      <c r="A124" s="138" t="s">
        <v>193</v>
      </c>
      <c r="B124" s="137"/>
      <c r="C124" s="137" t="s">
        <v>115</v>
      </c>
      <c r="D124" s="137" t="s">
        <v>112</v>
      </c>
      <c r="E124" s="137" t="s">
        <v>232</v>
      </c>
      <c r="F124" s="137" t="s">
        <v>113</v>
      </c>
      <c r="G124" s="150">
        <v>17593961.199999999</v>
      </c>
      <c r="H124" s="150">
        <v>0</v>
      </c>
      <c r="I124" s="29">
        <f t="shared" si="1"/>
        <v>0</v>
      </c>
      <c r="J124" s="13"/>
      <c r="L124" s="42"/>
    </row>
    <row r="125" spans="1:12" ht="35.1" customHeight="1" x14ac:dyDescent="0.25">
      <c r="A125" s="120" t="s">
        <v>30</v>
      </c>
      <c r="B125" s="123"/>
      <c r="C125" s="121" t="s">
        <v>115</v>
      </c>
      <c r="D125" s="121" t="s">
        <v>112</v>
      </c>
      <c r="E125" s="121" t="s">
        <v>232</v>
      </c>
      <c r="F125" s="121" t="s">
        <v>106</v>
      </c>
      <c r="G125" s="122">
        <v>17593961.199999999</v>
      </c>
      <c r="H125" s="122">
        <v>0</v>
      </c>
      <c r="I125" s="29">
        <f t="shared" si="1"/>
        <v>0</v>
      </c>
      <c r="J125" s="13"/>
      <c r="L125" s="43"/>
    </row>
    <row r="126" spans="1:12" ht="35.1" customHeight="1" x14ac:dyDescent="0.25">
      <c r="A126" s="33" t="s">
        <v>31</v>
      </c>
      <c r="B126" s="121" t="s">
        <v>101</v>
      </c>
      <c r="C126" s="121" t="s">
        <v>115</v>
      </c>
      <c r="D126" s="121" t="s">
        <v>112</v>
      </c>
      <c r="E126" s="121" t="s">
        <v>232</v>
      </c>
      <c r="F126" s="121" t="s">
        <v>107</v>
      </c>
      <c r="G126" s="122">
        <v>17593961.199999999</v>
      </c>
      <c r="H126" s="122">
        <v>0</v>
      </c>
      <c r="I126" s="29">
        <f t="shared" si="1"/>
        <v>0</v>
      </c>
      <c r="J126" s="13"/>
      <c r="L126" s="43"/>
    </row>
    <row r="127" spans="1:12" ht="35.1" customHeight="1" x14ac:dyDescent="0.25">
      <c r="A127" s="33" t="s">
        <v>32</v>
      </c>
      <c r="B127" s="121" t="s">
        <v>101</v>
      </c>
      <c r="C127" s="121" t="s">
        <v>115</v>
      </c>
      <c r="D127" s="121" t="s">
        <v>112</v>
      </c>
      <c r="E127" s="121" t="s">
        <v>232</v>
      </c>
      <c r="F127" s="121" t="s">
        <v>173</v>
      </c>
      <c r="G127" s="122">
        <v>17593961.199999999</v>
      </c>
      <c r="H127" s="122">
        <v>0</v>
      </c>
      <c r="I127" s="29">
        <f t="shared" si="1"/>
        <v>0</v>
      </c>
      <c r="J127" s="13"/>
      <c r="L127" s="43"/>
    </row>
    <row r="128" spans="1:12" ht="42.75" customHeight="1" x14ac:dyDescent="0.25">
      <c r="A128" s="136" t="s">
        <v>282</v>
      </c>
      <c r="B128" s="137" t="s">
        <v>101</v>
      </c>
      <c r="C128" s="137" t="s">
        <v>115</v>
      </c>
      <c r="D128" s="137" t="s">
        <v>112</v>
      </c>
      <c r="E128" s="137" t="s">
        <v>233</v>
      </c>
      <c r="F128" s="137" t="s">
        <v>113</v>
      </c>
      <c r="G128" s="150">
        <v>100000</v>
      </c>
      <c r="H128" s="150">
        <v>0</v>
      </c>
      <c r="I128" s="29">
        <f t="shared" si="1"/>
        <v>0</v>
      </c>
      <c r="J128" s="13"/>
      <c r="L128" s="43"/>
    </row>
    <row r="129" spans="1:12" ht="35.1" customHeight="1" x14ac:dyDescent="0.25">
      <c r="A129" s="33" t="s">
        <v>30</v>
      </c>
      <c r="B129" s="121" t="s">
        <v>101</v>
      </c>
      <c r="C129" s="121" t="s">
        <v>115</v>
      </c>
      <c r="D129" s="121" t="s">
        <v>112</v>
      </c>
      <c r="E129" s="121" t="s">
        <v>233</v>
      </c>
      <c r="F129" s="121" t="s">
        <v>106</v>
      </c>
      <c r="G129" s="122">
        <v>100000</v>
      </c>
      <c r="H129" s="122">
        <v>0</v>
      </c>
      <c r="I129" s="29">
        <f t="shared" si="1"/>
        <v>0</v>
      </c>
      <c r="J129" s="13"/>
      <c r="L129" s="43"/>
    </row>
    <row r="130" spans="1:12" ht="27.75" customHeight="1" x14ac:dyDescent="0.25">
      <c r="A130" s="33" t="s">
        <v>31</v>
      </c>
      <c r="B130" s="121" t="s">
        <v>101</v>
      </c>
      <c r="C130" s="121" t="s">
        <v>115</v>
      </c>
      <c r="D130" s="121" t="s">
        <v>112</v>
      </c>
      <c r="E130" s="121" t="s">
        <v>233</v>
      </c>
      <c r="F130" s="121" t="s">
        <v>107</v>
      </c>
      <c r="G130" s="122">
        <v>100000</v>
      </c>
      <c r="H130" s="122">
        <v>0</v>
      </c>
      <c r="I130" s="29">
        <f t="shared" si="1"/>
        <v>0</v>
      </c>
      <c r="J130" s="13"/>
      <c r="L130" s="43"/>
    </row>
    <row r="131" spans="1:12" ht="35.1" customHeight="1" x14ac:dyDescent="0.25">
      <c r="A131" s="33" t="s">
        <v>32</v>
      </c>
      <c r="B131" s="121" t="s">
        <v>101</v>
      </c>
      <c r="C131" s="121" t="s">
        <v>115</v>
      </c>
      <c r="D131" s="121" t="s">
        <v>112</v>
      </c>
      <c r="E131" s="121" t="s">
        <v>233</v>
      </c>
      <c r="F131" s="121" t="s">
        <v>173</v>
      </c>
      <c r="G131" s="122">
        <v>100000</v>
      </c>
      <c r="H131" s="122">
        <v>0</v>
      </c>
      <c r="I131" s="29">
        <f t="shared" si="1"/>
        <v>0</v>
      </c>
      <c r="J131" s="13"/>
      <c r="L131" s="43"/>
    </row>
    <row r="132" spans="1:12" ht="29.25" customHeight="1" x14ac:dyDescent="0.25">
      <c r="A132" s="136" t="s">
        <v>283</v>
      </c>
      <c r="B132" s="137" t="s">
        <v>101</v>
      </c>
      <c r="C132" s="137" t="s">
        <v>115</v>
      </c>
      <c r="D132" s="137" t="s">
        <v>112</v>
      </c>
      <c r="E132" s="137" t="s">
        <v>234</v>
      </c>
      <c r="F132" s="137" t="s">
        <v>113</v>
      </c>
      <c r="G132" s="150">
        <v>24189900</v>
      </c>
      <c r="H132" s="150">
        <v>3117747.12</v>
      </c>
      <c r="I132" s="29">
        <f t="shared" si="1"/>
        <v>0.12888631701660611</v>
      </c>
      <c r="J132" s="13"/>
      <c r="L132" s="42"/>
    </row>
    <row r="133" spans="1:12" ht="30" customHeight="1" x14ac:dyDescent="0.25">
      <c r="A133" s="120" t="s">
        <v>30</v>
      </c>
      <c r="B133" s="123"/>
      <c r="C133" s="121" t="s">
        <v>115</v>
      </c>
      <c r="D133" s="121" t="s">
        <v>112</v>
      </c>
      <c r="E133" s="121" t="s">
        <v>234</v>
      </c>
      <c r="F133" s="121" t="s">
        <v>106</v>
      </c>
      <c r="G133" s="122">
        <v>13869900</v>
      </c>
      <c r="H133" s="122">
        <v>2885747.12</v>
      </c>
      <c r="I133" s="29">
        <f t="shared" si="1"/>
        <v>0.20805824987923491</v>
      </c>
      <c r="J133" s="13"/>
      <c r="L133" s="43"/>
    </row>
    <row r="134" spans="1:12" ht="36.75" customHeight="1" x14ac:dyDescent="0.25">
      <c r="A134" s="120" t="s">
        <v>31</v>
      </c>
      <c r="B134" s="121" t="s">
        <v>101</v>
      </c>
      <c r="C134" s="121" t="s">
        <v>115</v>
      </c>
      <c r="D134" s="121" t="s">
        <v>112</v>
      </c>
      <c r="E134" s="121" t="s">
        <v>234</v>
      </c>
      <c r="F134" s="121" t="s">
        <v>107</v>
      </c>
      <c r="G134" s="122">
        <v>13869900</v>
      </c>
      <c r="H134" s="122">
        <v>2885747.12</v>
      </c>
      <c r="I134" s="29">
        <f t="shared" si="1"/>
        <v>0.20805824987923491</v>
      </c>
      <c r="J134" s="13"/>
      <c r="L134" s="43"/>
    </row>
    <row r="135" spans="1:12" ht="35.1" customHeight="1" x14ac:dyDescent="0.25">
      <c r="A135" s="33" t="s">
        <v>32</v>
      </c>
      <c r="B135" s="121" t="s">
        <v>101</v>
      </c>
      <c r="C135" s="121" t="s">
        <v>115</v>
      </c>
      <c r="D135" s="121" t="s">
        <v>112</v>
      </c>
      <c r="E135" s="121" t="s">
        <v>234</v>
      </c>
      <c r="F135" s="121" t="s">
        <v>173</v>
      </c>
      <c r="G135" s="122">
        <v>7100000</v>
      </c>
      <c r="H135" s="122">
        <v>1222719.53</v>
      </c>
      <c r="I135" s="29">
        <f t="shared" si="1"/>
        <v>0.17221401830985916</v>
      </c>
      <c r="J135" s="13"/>
      <c r="L135" s="43"/>
    </row>
    <row r="136" spans="1:12" ht="23.25" customHeight="1" x14ac:dyDescent="0.25">
      <c r="A136" s="33" t="s">
        <v>33</v>
      </c>
      <c r="B136" s="121" t="s">
        <v>101</v>
      </c>
      <c r="C136" s="121" t="s">
        <v>115</v>
      </c>
      <c r="D136" s="121" t="s">
        <v>112</v>
      </c>
      <c r="E136" s="121" t="s">
        <v>234</v>
      </c>
      <c r="F136" s="121" t="s">
        <v>108</v>
      </c>
      <c r="G136" s="122">
        <v>6769900</v>
      </c>
      <c r="H136" s="122">
        <v>1663027.59</v>
      </c>
      <c r="I136" s="29">
        <f t="shared" si="1"/>
        <v>0.24565024446446773</v>
      </c>
      <c r="J136" s="13"/>
      <c r="L136" s="43"/>
    </row>
    <row r="137" spans="1:12" ht="42" customHeight="1" x14ac:dyDescent="0.25">
      <c r="A137" s="33" t="s">
        <v>39</v>
      </c>
      <c r="B137" s="121" t="s">
        <v>101</v>
      </c>
      <c r="C137" s="121" t="s">
        <v>115</v>
      </c>
      <c r="D137" s="121" t="s">
        <v>112</v>
      </c>
      <c r="E137" s="121" t="s">
        <v>234</v>
      </c>
      <c r="F137" s="121" t="s">
        <v>226</v>
      </c>
      <c r="G137" s="122">
        <v>10320000</v>
      </c>
      <c r="H137" s="122">
        <v>232000</v>
      </c>
      <c r="I137" s="29">
        <f t="shared" si="1"/>
        <v>2.2480620155038759E-2</v>
      </c>
      <c r="J137" s="13"/>
      <c r="L137" s="43"/>
    </row>
    <row r="138" spans="1:12" ht="40.5" customHeight="1" x14ac:dyDescent="0.25">
      <c r="A138" s="120" t="s">
        <v>40</v>
      </c>
      <c r="B138" s="121" t="s">
        <v>101</v>
      </c>
      <c r="C138" s="121" t="s">
        <v>115</v>
      </c>
      <c r="D138" s="121" t="s">
        <v>112</v>
      </c>
      <c r="E138" s="121" t="s">
        <v>234</v>
      </c>
      <c r="F138" s="121" t="s">
        <v>227</v>
      </c>
      <c r="G138" s="122">
        <v>10320000</v>
      </c>
      <c r="H138" s="122">
        <v>232000</v>
      </c>
      <c r="I138" s="29">
        <f t="shared" ref="I138:I201" si="2">H138/G138</f>
        <v>2.2480620155038759E-2</v>
      </c>
      <c r="J138" s="13"/>
      <c r="L138" s="43"/>
    </row>
    <row r="139" spans="1:12" ht="47.25" customHeight="1" x14ac:dyDescent="0.25">
      <c r="A139" s="33" t="s">
        <v>41</v>
      </c>
      <c r="B139" s="121" t="s">
        <v>101</v>
      </c>
      <c r="C139" s="121" t="s">
        <v>115</v>
      </c>
      <c r="D139" s="121" t="s">
        <v>112</v>
      </c>
      <c r="E139" s="121" t="s">
        <v>234</v>
      </c>
      <c r="F139" s="121" t="s">
        <v>228</v>
      </c>
      <c r="G139" s="122">
        <v>10320000</v>
      </c>
      <c r="H139" s="122">
        <v>232000</v>
      </c>
      <c r="I139" s="29">
        <f t="shared" si="2"/>
        <v>2.2480620155038759E-2</v>
      </c>
      <c r="J139" s="13"/>
      <c r="L139" s="43"/>
    </row>
    <row r="140" spans="1:12" ht="31.5" customHeight="1" x14ac:dyDescent="0.25">
      <c r="A140" s="136" t="s">
        <v>284</v>
      </c>
      <c r="B140" s="137" t="s">
        <v>101</v>
      </c>
      <c r="C140" s="137" t="s">
        <v>115</v>
      </c>
      <c r="D140" s="137" t="s">
        <v>112</v>
      </c>
      <c r="E140" s="137" t="s">
        <v>235</v>
      </c>
      <c r="F140" s="137" t="s">
        <v>113</v>
      </c>
      <c r="G140" s="150">
        <v>27800000</v>
      </c>
      <c r="H140" s="150">
        <v>5968033.7300000004</v>
      </c>
      <c r="I140" s="29">
        <f t="shared" si="2"/>
        <v>0.21467747230215828</v>
      </c>
      <c r="J140" s="13"/>
      <c r="L140" s="43"/>
    </row>
    <row r="141" spans="1:12" ht="42" customHeight="1" x14ac:dyDescent="0.25">
      <c r="A141" s="33" t="s">
        <v>30</v>
      </c>
      <c r="B141" s="121" t="s">
        <v>101</v>
      </c>
      <c r="C141" s="121" t="s">
        <v>115</v>
      </c>
      <c r="D141" s="121" t="s">
        <v>112</v>
      </c>
      <c r="E141" s="121" t="s">
        <v>235</v>
      </c>
      <c r="F141" s="121" t="s">
        <v>106</v>
      </c>
      <c r="G141" s="122">
        <v>27800000</v>
      </c>
      <c r="H141" s="122">
        <v>5968033.7300000004</v>
      </c>
      <c r="I141" s="29">
        <f t="shared" si="2"/>
        <v>0.21467747230215828</v>
      </c>
      <c r="J141" s="13"/>
      <c r="L141" s="43"/>
    </row>
    <row r="142" spans="1:12" ht="57.75" customHeight="1" x14ac:dyDescent="0.25">
      <c r="A142" s="120" t="s">
        <v>31</v>
      </c>
      <c r="B142" s="121" t="s">
        <v>101</v>
      </c>
      <c r="C142" s="121" t="s">
        <v>115</v>
      </c>
      <c r="D142" s="121" t="s">
        <v>112</v>
      </c>
      <c r="E142" s="121" t="s">
        <v>235</v>
      </c>
      <c r="F142" s="121" t="s">
        <v>107</v>
      </c>
      <c r="G142" s="122">
        <v>27800000</v>
      </c>
      <c r="H142" s="122">
        <v>5968033.7300000004</v>
      </c>
      <c r="I142" s="29">
        <f t="shared" si="2"/>
        <v>0.21467747230215828</v>
      </c>
      <c r="J142" s="13"/>
      <c r="L142" s="43"/>
    </row>
    <row r="143" spans="1:12" ht="37.5" customHeight="1" x14ac:dyDescent="0.25">
      <c r="A143" s="33" t="s">
        <v>32</v>
      </c>
      <c r="B143" s="121" t="s">
        <v>101</v>
      </c>
      <c r="C143" s="121" t="s">
        <v>115</v>
      </c>
      <c r="D143" s="121" t="s">
        <v>112</v>
      </c>
      <c r="E143" s="121" t="s">
        <v>235</v>
      </c>
      <c r="F143" s="121" t="s">
        <v>173</v>
      </c>
      <c r="G143" s="122">
        <v>27800000</v>
      </c>
      <c r="H143" s="122">
        <v>5968033.7300000004</v>
      </c>
      <c r="I143" s="29">
        <f t="shared" si="2"/>
        <v>0.21467747230215828</v>
      </c>
      <c r="J143" s="13"/>
      <c r="L143" s="43"/>
    </row>
    <row r="144" spans="1:12" ht="35.1" customHeight="1" x14ac:dyDescent="0.25">
      <c r="A144" s="136" t="s">
        <v>285</v>
      </c>
      <c r="B144" s="137" t="s">
        <v>101</v>
      </c>
      <c r="C144" s="137" t="s">
        <v>115</v>
      </c>
      <c r="D144" s="137" t="s">
        <v>112</v>
      </c>
      <c r="E144" s="137" t="s">
        <v>236</v>
      </c>
      <c r="F144" s="137" t="s">
        <v>113</v>
      </c>
      <c r="G144" s="150">
        <v>1000000</v>
      </c>
      <c r="H144" s="150">
        <v>166821.29999999999</v>
      </c>
      <c r="I144" s="29">
        <f t="shared" si="2"/>
        <v>0.16682129999999998</v>
      </c>
      <c r="J144" s="13"/>
      <c r="L144" s="43"/>
    </row>
    <row r="145" spans="1:12" ht="35.1" customHeight="1" x14ac:dyDescent="0.25">
      <c r="A145" s="33" t="s">
        <v>30</v>
      </c>
      <c r="B145" s="121" t="s">
        <v>101</v>
      </c>
      <c r="C145" s="121" t="s">
        <v>115</v>
      </c>
      <c r="D145" s="121" t="s">
        <v>112</v>
      </c>
      <c r="E145" s="121" t="s">
        <v>236</v>
      </c>
      <c r="F145" s="121" t="s">
        <v>106</v>
      </c>
      <c r="G145" s="122">
        <v>1000000</v>
      </c>
      <c r="H145" s="122">
        <v>166821.29999999999</v>
      </c>
      <c r="I145" s="29">
        <f t="shared" si="2"/>
        <v>0.16682129999999998</v>
      </c>
      <c r="J145" s="13"/>
      <c r="L145" s="43"/>
    </row>
    <row r="146" spans="1:12" ht="50.25" customHeight="1" x14ac:dyDescent="0.25">
      <c r="A146" s="33" t="s">
        <v>31</v>
      </c>
      <c r="B146" s="121" t="s">
        <v>101</v>
      </c>
      <c r="C146" s="121" t="s">
        <v>115</v>
      </c>
      <c r="D146" s="121" t="s">
        <v>112</v>
      </c>
      <c r="E146" s="121" t="s">
        <v>236</v>
      </c>
      <c r="F146" s="121" t="s">
        <v>107</v>
      </c>
      <c r="G146" s="122">
        <v>1000000</v>
      </c>
      <c r="H146" s="122">
        <v>166821.29999999999</v>
      </c>
      <c r="I146" s="29">
        <f t="shared" si="2"/>
        <v>0.16682129999999998</v>
      </c>
      <c r="J146" s="13"/>
      <c r="L146" s="43"/>
    </row>
    <row r="147" spans="1:12" ht="35.1" customHeight="1" x14ac:dyDescent="0.25">
      <c r="A147" s="33" t="s">
        <v>32</v>
      </c>
      <c r="B147" s="121" t="s">
        <v>101</v>
      </c>
      <c r="C147" s="121" t="s">
        <v>115</v>
      </c>
      <c r="D147" s="121" t="s">
        <v>112</v>
      </c>
      <c r="E147" s="121" t="s">
        <v>236</v>
      </c>
      <c r="F147" s="121" t="s">
        <v>173</v>
      </c>
      <c r="G147" s="122">
        <v>1000000</v>
      </c>
      <c r="H147" s="122">
        <v>166821.29999999999</v>
      </c>
      <c r="I147" s="29">
        <f t="shared" si="2"/>
        <v>0.16682129999999998</v>
      </c>
      <c r="J147" s="13"/>
      <c r="L147" s="43"/>
    </row>
    <row r="148" spans="1:12" ht="35.1" customHeight="1" x14ac:dyDescent="0.25">
      <c r="A148" s="136" t="s">
        <v>286</v>
      </c>
      <c r="B148" s="137" t="s">
        <v>101</v>
      </c>
      <c r="C148" s="137" t="s">
        <v>115</v>
      </c>
      <c r="D148" s="137" t="s">
        <v>112</v>
      </c>
      <c r="E148" s="137" t="s">
        <v>237</v>
      </c>
      <c r="F148" s="137" t="s">
        <v>113</v>
      </c>
      <c r="G148" s="150">
        <v>2000000</v>
      </c>
      <c r="H148" s="150">
        <v>0</v>
      </c>
      <c r="I148" s="29">
        <f t="shared" si="2"/>
        <v>0</v>
      </c>
      <c r="J148" s="13"/>
      <c r="L148" s="43"/>
    </row>
    <row r="149" spans="1:12" ht="35.1" customHeight="1" x14ac:dyDescent="0.25">
      <c r="A149" s="33" t="s">
        <v>30</v>
      </c>
      <c r="B149" s="121" t="s">
        <v>101</v>
      </c>
      <c r="C149" s="121" t="s">
        <v>115</v>
      </c>
      <c r="D149" s="121" t="s">
        <v>112</v>
      </c>
      <c r="E149" s="121" t="s">
        <v>237</v>
      </c>
      <c r="F149" s="121" t="s">
        <v>106</v>
      </c>
      <c r="G149" s="122">
        <v>2000000</v>
      </c>
      <c r="H149" s="122">
        <v>0</v>
      </c>
      <c r="I149" s="29">
        <f t="shared" si="2"/>
        <v>0</v>
      </c>
      <c r="J149" s="13"/>
      <c r="L149" s="43"/>
    </row>
    <row r="150" spans="1:12" ht="35.1" customHeight="1" x14ac:dyDescent="0.25">
      <c r="A150" s="33" t="s">
        <v>31</v>
      </c>
      <c r="B150" s="121" t="s">
        <v>101</v>
      </c>
      <c r="C150" s="121" t="s">
        <v>115</v>
      </c>
      <c r="D150" s="121" t="s">
        <v>112</v>
      </c>
      <c r="E150" s="121" t="s">
        <v>237</v>
      </c>
      <c r="F150" s="121" t="s">
        <v>107</v>
      </c>
      <c r="G150" s="122">
        <v>2000000</v>
      </c>
      <c r="H150" s="122">
        <v>0</v>
      </c>
      <c r="I150" s="29">
        <f t="shared" si="2"/>
        <v>0</v>
      </c>
      <c r="J150" s="13"/>
      <c r="L150" s="43"/>
    </row>
    <row r="151" spans="1:12" ht="35.1" customHeight="1" x14ac:dyDescent="0.25">
      <c r="A151" s="33" t="s">
        <v>32</v>
      </c>
      <c r="B151" s="121" t="s">
        <v>101</v>
      </c>
      <c r="C151" s="121" t="s">
        <v>115</v>
      </c>
      <c r="D151" s="121" t="s">
        <v>112</v>
      </c>
      <c r="E151" s="121" t="s">
        <v>237</v>
      </c>
      <c r="F151" s="121" t="s">
        <v>173</v>
      </c>
      <c r="G151" s="122">
        <v>2000000</v>
      </c>
      <c r="H151" s="122">
        <v>0</v>
      </c>
      <c r="I151" s="29">
        <f t="shared" si="2"/>
        <v>0</v>
      </c>
      <c r="J151" s="13"/>
      <c r="L151" s="43"/>
    </row>
    <row r="152" spans="1:12" ht="25.5" customHeight="1" x14ac:dyDescent="0.25">
      <c r="A152" s="136" t="s">
        <v>287</v>
      </c>
      <c r="B152" s="137" t="s">
        <v>101</v>
      </c>
      <c r="C152" s="137" t="s">
        <v>115</v>
      </c>
      <c r="D152" s="137" t="s">
        <v>112</v>
      </c>
      <c r="E152" s="137" t="s">
        <v>238</v>
      </c>
      <c r="F152" s="137" t="s">
        <v>113</v>
      </c>
      <c r="G152" s="150">
        <v>3200000</v>
      </c>
      <c r="H152" s="150">
        <v>1114000</v>
      </c>
      <c r="I152" s="29">
        <f t="shared" si="2"/>
        <v>0.34812500000000002</v>
      </c>
      <c r="J152" s="13"/>
      <c r="L152" s="43"/>
    </row>
    <row r="153" spans="1:12" ht="40.5" customHeight="1" x14ac:dyDescent="0.25">
      <c r="A153" s="33" t="s">
        <v>30</v>
      </c>
      <c r="B153" s="121" t="s">
        <v>101</v>
      </c>
      <c r="C153" s="121" t="s">
        <v>115</v>
      </c>
      <c r="D153" s="121" t="s">
        <v>112</v>
      </c>
      <c r="E153" s="121" t="s">
        <v>238</v>
      </c>
      <c r="F153" s="121" t="s">
        <v>106</v>
      </c>
      <c r="G153" s="122">
        <v>3200000</v>
      </c>
      <c r="H153" s="122">
        <v>1114000</v>
      </c>
      <c r="I153" s="29">
        <f t="shared" si="2"/>
        <v>0.34812500000000002</v>
      </c>
      <c r="J153" s="13"/>
      <c r="L153" s="43"/>
    </row>
    <row r="154" spans="1:12" ht="27.75" customHeight="1" x14ac:dyDescent="0.25">
      <c r="A154" s="33" t="s">
        <v>31</v>
      </c>
      <c r="B154" s="121" t="s">
        <v>101</v>
      </c>
      <c r="C154" s="121" t="s">
        <v>115</v>
      </c>
      <c r="D154" s="121" t="s">
        <v>112</v>
      </c>
      <c r="E154" s="121" t="s">
        <v>238</v>
      </c>
      <c r="F154" s="121" t="s">
        <v>107</v>
      </c>
      <c r="G154" s="122">
        <v>3200000</v>
      </c>
      <c r="H154" s="122">
        <v>1114000</v>
      </c>
      <c r="I154" s="29">
        <f t="shared" si="2"/>
        <v>0.34812500000000002</v>
      </c>
      <c r="J154" s="13"/>
      <c r="L154" s="43"/>
    </row>
    <row r="155" spans="1:12" ht="37.5" customHeight="1" x14ac:dyDescent="0.25">
      <c r="A155" s="33" t="s">
        <v>32</v>
      </c>
      <c r="B155" s="121" t="s">
        <v>101</v>
      </c>
      <c r="C155" s="121" t="s">
        <v>115</v>
      </c>
      <c r="D155" s="121" t="s">
        <v>112</v>
      </c>
      <c r="E155" s="121" t="s">
        <v>238</v>
      </c>
      <c r="F155" s="121" t="s">
        <v>173</v>
      </c>
      <c r="G155" s="122">
        <v>3200000</v>
      </c>
      <c r="H155" s="122">
        <v>1114000</v>
      </c>
      <c r="I155" s="29">
        <f t="shared" si="2"/>
        <v>0.34812500000000002</v>
      </c>
      <c r="J155" s="13"/>
      <c r="L155" s="43"/>
    </row>
    <row r="156" spans="1:12" ht="42" customHeight="1" x14ac:dyDescent="0.25">
      <c r="A156" s="136" t="s">
        <v>288</v>
      </c>
      <c r="B156" s="137" t="s">
        <v>101</v>
      </c>
      <c r="C156" s="137" t="s">
        <v>115</v>
      </c>
      <c r="D156" s="137" t="s">
        <v>112</v>
      </c>
      <c r="E156" s="137" t="s">
        <v>116</v>
      </c>
      <c r="F156" s="137" t="s">
        <v>113</v>
      </c>
      <c r="G156" s="150">
        <v>2000000.58</v>
      </c>
      <c r="H156" s="150">
        <v>0</v>
      </c>
      <c r="I156" s="29">
        <f t="shared" si="2"/>
        <v>0</v>
      </c>
      <c r="J156" s="13"/>
      <c r="L156" s="43"/>
    </row>
    <row r="157" spans="1:12" ht="51" customHeight="1" x14ac:dyDescent="0.25">
      <c r="A157" s="33" t="s">
        <v>30</v>
      </c>
      <c r="B157" s="121" t="s">
        <v>101</v>
      </c>
      <c r="C157" s="121" t="s">
        <v>115</v>
      </c>
      <c r="D157" s="121" t="s">
        <v>112</v>
      </c>
      <c r="E157" s="121" t="s">
        <v>116</v>
      </c>
      <c r="F157" s="121" t="s">
        <v>106</v>
      </c>
      <c r="G157" s="122">
        <v>2000000.58</v>
      </c>
      <c r="H157" s="122">
        <v>0</v>
      </c>
      <c r="I157" s="29">
        <f t="shared" si="2"/>
        <v>0</v>
      </c>
      <c r="J157" s="13"/>
      <c r="L157" s="43"/>
    </row>
    <row r="158" spans="1:12" ht="51" customHeight="1" x14ac:dyDescent="0.25">
      <c r="A158" s="33" t="s">
        <v>31</v>
      </c>
      <c r="B158" s="121" t="s">
        <v>101</v>
      </c>
      <c r="C158" s="121" t="s">
        <v>115</v>
      </c>
      <c r="D158" s="121" t="s">
        <v>112</v>
      </c>
      <c r="E158" s="121" t="s">
        <v>116</v>
      </c>
      <c r="F158" s="121" t="s">
        <v>107</v>
      </c>
      <c r="G158" s="122">
        <v>2000000.58</v>
      </c>
      <c r="H158" s="122">
        <v>0</v>
      </c>
      <c r="I158" s="29">
        <f t="shared" si="2"/>
        <v>0</v>
      </c>
      <c r="J158" s="13"/>
      <c r="L158" s="43"/>
    </row>
    <row r="159" spans="1:12" ht="25.5" customHeight="1" x14ac:dyDescent="0.25">
      <c r="A159" s="120" t="s">
        <v>32</v>
      </c>
      <c r="B159" s="121" t="s">
        <v>101</v>
      </c>
      <c r="C159" s="121" t="s">
        <v>115</v>
      </c>
      <c r="D159" s="121" t="s">
        <v>112</v>
      </c>
      <c r="E159" s="121" t="s">
        <v>116</v>
      </c>
      <c r="F159" s="121" t="s">
        <v>173</v>
      </c>
      <c r="G159" s="122">
        <v>2000000.58</v>
      </c>
      <c r="H159" s="122">
        <v>0</v>
      </c>
      <c r="I159" s="29">
        <f t="shared" si="2"/>
        <v>0</v>
      </c>
      <c r="J159" s="13"/>
      <c r="L159" s="43"/>
    </row>
    <row r="160" spans="1:12" ht="39.75" customHeight="1" x14ac:dyDescent="0.25">
      <c r="A160" s="138" t="s">
        <v>289</v>
      </c>
      <c r="B160" s="137" t="s">
        <v>101</v>
      </c>
      <c r="C160" s="137" t="s">
        <v>115</v>
      </c>
      <c r="D160" s="137" t="s">
        <v>112</v>
      </c>
      <c r="E160" s="137" t="s">
        <v>117</v>
      </c>
      <c r="F160" s="137" t="s">
        <v>113</v>
      </c>
      <c r="G160" s="150">
        <v>900000</v>
      </c>
      <c r="H160" s="150">
        <v>0</v>
      </c>
      <c r="I160" s="29">
        <f t="shared" si="2"/>
        <v>0</v>
      </c>
      <c r="J160" s="13"/>
      <c r="L160" s="43"/>
    </row>
    <row r="161" spans="1:12" ht="51" customHeight="1" x14ac:dyDescent="0.25">
      <c r="A161" s="33" t="s">
        <v>30</v>
      </c>
      <c r="B161" s="121" t="s">
        <v>101</v>
      </c>
      <c r="C161" s="121" t="s">
        <v>115</v>
      </c>
      <c r="D161" s="121" t="s">
        <v>112</v>
      </c>
      <c r="E161" s="121" t="s">
        <v>117</v>
      </c>
      <c r="F161" s="121" t="s">
        <v>106</v>
      </c>
      <c r="G161" s="122">
        <v>900000</v>
      </c>
      <c r="H161" s="122">
        <v>0</v>
      </c>
      <c r="I161" s="29">
        <f t="shared" si="2"/>
        <v>0</v>
      </c>
      <c r="J161" s="13"/>
      <c r="L161" s="43"/>
    </row>
    <row r="162" spans="1:12" ht="51" customHeight="1" x14ac:dyDescent="0.25">
      <c r="A162" s="33" t="s">
        <v>31</v>
      </c>
      <c r="B162" s="121" t="s">
        <v>101</v>
      </c>
      <c r="C162" s="121" t="s">
        <v>115</v>
      </c>
      <c r="D162" s="121" t="s">
        <v>112</v>
      </c>
      <c r="E162" s="121" t="s">
        <v>117</v>
      </c>
      <c r="F162" s="121" t="s">
        <v>107</v>
      </c>
      <c r="G162" s="122">
        <v>900000</v>
      </c>
      <c r="H162" s="122">
        <v>0</v>
      </c>
      <c r="I162" s="29">
        <f t="shared" si="2"/>
        <v>0</v>
      </c>
      <c r="J162" s="13"/>
      <c r="L162" s="43"/>
    </row>
    <row r="163" spans="1:12" ht="55.5" customHeight="1" x14ac:dyDescent="0.25">
      <c r="A163" s="33" t="s">
        <v>32</v>
      </c>
      <c r="B163" s="121" t="s">
        <v>101</v>
      </c>
      <c r="C163" s="121" t="s">
        <v>115</v>
      </c>
      <c r="D163" s="121" t="s">
        <v>112</v>
      </c>
      <c r="E163" s="121" t="s">
        <v>117</v>
      </c>
      <c r="F163" s="121" t="s">
        <v>173</v>
      </c>
      <c r="G163" s="122">
        <v>900000</v>
      </c>
      <c r="H163" s="122">
        <v>0</v>
      </c>
      <c r="I163" s="29">
        <f t="shared" si="2"/>
        <v>0</v>
      </c>
      <c r="J163" s="13"/>
      <c r="L163" s="43"/>
    </row>
    <row r="164" spans="1:12" ht="24.75" customHeight="1" x14ac:dyDescent="0.25">
      <c r="A164" s="138" t="s">
        <v>292</v>
      </c>
      <c r="B164" s="137" t="s">
        <v>101</v>
      </c>
      <c r="C164" s="137" t="s">
        <v>115</v>
      </c>
      <c r="D164" s="137" t="s">
        <v>112</v>
      </c>
      <c r="E164" s="137" t="s">
        <v>120</v>
      </c>
      <c r="F164" s="137" t="s">
        <v>113</v>
      </c>
      <c r="G164" s="150">
        <v>22700000</v>
      </c>
      <c r="H164" s="150">
        <v>2400857.81</v>
      </c>
      <c r="I164" s="29">
        <f t="shared" si="2"/>
        <v>0.10576466123348018</v>
      </c>
      <c r="J164" s="13"/>
      <c r="L164" s="43"/>
    </row>
    <row r="165" spans="1:12" ht="36" customHeight="1" x14ac:dyDescent="0.25">
      <c r="A165" s="33" t="s">
        <v>30</v>
      </c>
      <c r="B165" s="121" t="s">
        <v>101</v>
      </c>
      <c r="C165" s="121" t="s">
        <v>115</v>
      </c>
      <c r="D165" s="121" t="s">
        <v>112</v>
      </c>
      <c r="E165" s="121" t="s">
        <v>120</v>
      </c>
      <c r="F165" s="121" t="s">
        <v>106</v>
      </c>
      <c r="G165" s="122">
        <v>22700000</v>
      </c>
      <c r="H165" s="122">
        <v>2400857.81</v>
      </c>
      <c r="I165" s="29">
        <f t="shared" si="2"/>
        <v>0.10576466123348018</v>
      </c>
      <c r="J165" s="13"/>
      <c r="L165" s="43"/>
    </row>
    <row r="166" spans="1:12" ht="39.75" customHeight="1" x14ac:dyDescent="0.25">
      <c r="A166" s="33" t="s">
        <v>31</v>
      </c>
      <c r="B166" s="121" t="s">
        <v>101</v>
      </c>
      <c r="C166" s="121" t="s">
        <v>115</v>
      </c>
      <c r="D166" s="121" t="s">
        <v>112</v>
      </c>
      <c r="E166" s="121" t="s">
        <v>120</v>
      </c>
      <c r="F166" s="121" t="s">
        <v>107</v>
      </c>
      <c r="G166" s="122">
        <v>22700000</v>
      </c>
      <c r="H166" s="122">
        <v>2400857.81</v>
      </c>
      <c r="I166" s="29">
        <f t="shared" si="2"/>
        <v>0.10576466123348018</v>
      </c>
      <c r="J166" s="13"/>
      <c r="L166" s="43"/>
    </row>
    <row r="167" spans="1:12" ht="37.5" customHeight="1" x14ac:dyDescent="0.25">
      <c r="A167" s="33" t="s">
        <v>32</v>
      </c>
      <c r="B167" s="121" t="s">
        <v>101</v>
      </c>
      <c r="C167" s="121" t="s">
        <v>115</v>
      </c>
      <c r="D167" s="121" t="s">
        <v>112</v>
      </c>
      <c r="E167" s="121" t="s">
        <v>120</v>
      </c>
      <c r="F167" s="121" t="s">
        <v>173</v>
      </c>
      <c r="G167" s="122">
        <v>22700000</v>
      </c>
      <c r="H167" s="122">
        <v>2400857.81</v>
      </c>
      <c r="I167" s="29">
        <f t="shared" si="2"/>
        <v>0.10576466123348018</v>
      </c>
      <c r="J167" s="13"/>
      <c r="L167" s="43"/>
    </row>
    <row r="168" spans="1:12" ht="29.25" customHeight="1" x14ac:dyDescent="0.25">
      <c r="A168" s="136" t="s">
        <v>290</v>
      </c>
      <c r="B168" s="137" t="s">
        <v>101</v>
      </c>
      <c r="C168" s="137" t="s">
        <v>115</v>
      </c>
      <c r="D168" s="137" t="s">
        <v>112</v>
      </c>
      <c r="E168" s="137" t="s">
        <v>118</v>
      </c>
      <c r="F168" s="137" t="s">
        <v>113</v>
      </c>
      <c r="G168" s="150">
        <v>348000</v>
      </c>
      <c r="H168" s="150">
        <v>0</v>
      </c>
      <c r="I168" s="29">
        <f t="shared" si="2"/>
        <v>0</v>
      </c>
      <c r="J168" s="13"/>
      <c r="L168" s="43"/>
    </row>
    <row r="169" spans="1:12" ht="35.1" customHeight="1" x14ac:dyDescent="0.25">
      <c r="A169" s="33" t="s">
        <v>30</v>
      </c>
      <c r="B169" s="121" t="s">
        <v>101</v>
      </c>
      <c r="C169" s="121" t="s">
        <v>115</v>
      </c>
      <c r="D169" s="121" t="s">
        <v>112</v>
      </c>
      <c r="E169" s="121" t="s">
        <v>118</v>
      </c>
      <c r="F169" s="121" t="s">
        <v>106</v>
      </c>
      <c r="G169" s="122">
        <v>348000</v>
      </c>
      <c r="H169" s="122">
        <v>0</v>
      </c>
      <c r="I169" s="29">
        <f t="shared" si="2"/>
        <v>0</v>
      </c>
      <c r="J169" s="13"/>
    </row>
    <row r="170" spans="1:12" ht="35.1" customHeight="1" x14ac:dyDescent="0.25">
      <c r="A170" s="33" t="s">
        <v>31</v>
      </c>
      <c r="B170" s="121" t="s">
        <v>101</v>
      </c>
      <c r="C170" s="121" t="s">
        <v>115</v>
      </c>
      <c r="D170" s="121" t="s">
        <v>112</v>
      </c>
      <c r="E170" s="121" t="s">
        <v>118</v>
      </c>
      <c r="F170" s="121" t="s">
        <v>107</v>
      </c>
      <c r="G170" s="122">
        <v>348000</v>
      </c>
      <c r="H170" s="122">
        <v>0</v>
      </c>
      <c r="I170" s="29">
        <f t="shared" si="2"/>
        <v>0</v>
      </c>
      <c r="J170" s="13"/>
    </row>
    <row r="171" spans="1:12" ht="30.75" customHeight="1" x14ac:dyDescent="0.25">
      <c r="A171" s="33" t="s">
        <v>32</v>
      </c>
      <c r="B171" s="121" t="s">
        <v>101</v>
      </c>
      <c r="C171" s="121" t="s">
        <v>115</v>
      </c>
      <c r="D171" s="121" t="s">
        <v>112</v>
      </c>
      <c r="E171" s="121" t="s">
        <v>118</v>
      </c>
      <c r="F171" s="121" t="s">
        <v>173</v>
      </c>
      <c r="G171" s="122">
        <v>348000</v>
      </c>
      <c r="H171" s="122">
        <v>0</v>
      </c>
      <c r="I171" s="29">
        <f t="shared" si="2"/>
        <v>0</v>
      </c>
      <c r="J171" s="13"/>
    </row>
    <row r="172" spans="1:12" ht="35.1" customHeight="1" x14ac:dyDescent="0.25">
      <c r="A172" s="138" t="s">
        <v>291</v>
      </c>
      <c r="B172" s="137" t="s">
        <v>101</v>
      </c>
      <c r="C172" s="137" t="s">
        <v>115</v>
      </c>
      <c r="D172" s="137" t="s">
        <v>112</v>
      </c>
      <c r="E172" s="137" t="s">
        <v>119</v>
      </c>
      <c r="F172" s="137" t="s">
        <v>113</v>
      </c>
      <c r="G172" s="150">
        <v>201000</v>
      </c>
      <c r="H172" s="150">
        <v>0</v>
      </c>
      <c r="I172" s="29">
        <f t="shared" si="2"/>
        <v>0</v>
      </c>
      <c r="J172" s="13"/>
    </row>
    <row r="173" spans="1:12" ht="35.1" customHeight="1" x14ac:dyDescent="0.25">
      <c r="A173" s="33" t="s">
        <v>30</v>
      </c>
      <c r="B173" s="121" t="s">
        <v>101</v>
      </c>
      <c r="C173" s="121" t="s">
        <v>115</v>
      </c>
      <c r="D173" s="121" t="s">
        <v>112</v>
      </c>
      <c r="E173" s="121" t="s">
        <v>119</v>
      </c>
      <c r="F173" s="121" t="s">
        <v>106</v>
      </c>
      <c r="G173" s="122">
        <v>201000</v>
      </c>
      <c r="H173" s="122">
        <v>0</v>
      </c>
      <c r="I173" s="29">
        <f t="shared" si="2"/>
        <v>0</v>
      </c>
      <c r="J173" s="13"/>
      <c r="L173" s="43"/>
    </row>
    <row r="174" spans="1:12" ht="35.1" customHeight="1" x14ac:dyDescent="0.25">
      <c r="A174" s="33" t="s">
        <v>31</v>
      </c>
      <c r="B174" s="121" t="s">
        <v>101</v>
      </c>
      <c r="C174" s="121" t="s">
        <v>115</v>
      </c>
      <c r="D174" s="121" t="s">
        <v>112</v>
      </c>
      <c r="E174" s="121" t="s">
        <v>119</v>
      </c>
      <c r="F174" s="121" t="s">
        <v>107</v>
      </c>
      <c r="G174" s="122">
        <v>201000</v>
      </c>
      <c r="H174" s="122">
        <v>0</v>
      </c>
      <c r="I174" s="29">
        <f t="shared" si="2"/>
        <v>0</v>
      </c>
      <c r="J174" s="13"/>
      <c r="L174" s="43"/>
    </row>
    <row r="175" spans="1:12" ht="28.5" customHeight="1" x14ac:dyDescent="0.25">
      <c r="A175" s="33" t="s">
        <v>32</v>
      </c>
      <c r="B175" s="121" t="s">
        <v>101</v>
      </c>
      <c r="C175" s="121" t="s">
        <v>115</v>
      </c>
      <c r="D175" s="121" t="s">
        <v>112</v>
      </c>
      <c r="E175" s="121" t="s">
        <v>119</v>
      </c>
      <c r="F175" s="121" t="s">
        <v>173</v>
      </c>
      <c r="G175" s="122">
        <v>201000</v>
      </c>
      <c r="H175" s="122">
        <v>0</v>
      </c>
      <c r="I175" s="29">
        <f t="shared" si="2"/>
        <v>0</v>
      </c>
      <c r="J175" s="13"/>
      <c r="L175" s="43"/>
    </row>
    <row r="176" spans="1:12" ht="28.5" customHeight="1" x14ac:dyDescent="0.25">
      <c r="A176" s="143" t="s">
        <v>293</v>
      </c>
      <c r="B176" s="32" t="s">
        <v>101</v>
      </c>
      <c r="C176" s="32" t="s">
        <v>114</v>
      </c>
      <c r="D176" s="32" t="s">
        <v>103</v>
      </c>
      <c r="E176" s="128"/>
      <c r="F176" s="128"/>
      <c r="G176" s="129">
        <f>G177+G181</f>
        <v>980000</v>
      </c>
      <c r="H176" s="129">
        <f>H177+H181</f>
        <v>292964.8</v>
      </c>
      <c r="I176" s="31">
        <f t="shared" si="2"/>
        <v>0.29894367346938772</v>
      </c>
      <c r="J176" s="13"/>
      <c r="L176" s="43"/>
    </row>
    <row r="177" spans="1:12" ht="28.5" customHeight="1" x14ac:dyDescent="0.25">
      <c r="A177" s="136" t="s">
        <v>294</v>
      </c>
      <c r="B177" s="137" t="s">
        <v>101</v>
      </c>
      <c r="C177" s="137" t="s">
        <v>114</v>
      </c>
      <c r="D177" s="137" t="s">
        <v>102</v>
      </c>
      <c r="E177" s="137" t="s">
        <v>122</v>
      </c>
      <c r="F177" s="137" t="s">
        <v>113</v>
      </c>
      <c r="G177" s="150">
        <v>405000</v>
      </c>
      <c r="H177" s="150">
        <v>98380.800000000003</v>
      </c>
      <c r="I177" s="29">
        <f t="shared" si="2"/>
        <v>0.24291555555555555</v>
      </c>
      <c r="J177" s="13"/>
      <c r="L177" s="43"/>
    </row>
    <row r="178" spans="1:12" ht="28.5" customHeight="1" x14ac:dyDescent="0.25">
      <c r="A178" s="33" t="s">
        <v>45</v>
      </c>
      <c r="B178" s="121" t="s">
        <v>101</v>
      </c>
      <c r="C178" s="121" t="s">
        <v>114</v>
      </c>
      <c r="D178" s="121" t="s">
        <v>102</v>
      </c>
      <c r="E178" s="121" t="s">
        <v>122</v>
      </c>
      <c r="F178" s="121" t="s">
        <v>123</v>
      </c>
      <c r="G178" s="122">
        <v>405000</v>
      </c>
      <c r="H178" s="122">
        <v>98380.800000000003</v>
      </c>
      <c r="I178" s="29">
        <f t="shared" si="2"/>
        <v>0.24291555555555555</v>
      </c>
      <c r="J178" s="13"/>
      <c r="L178" s="43"/>
    </row>
    <row r="179" spans="1:12" ht="28.5" customHeight="1" x14ac:dyDescent="0.25">
      <c r="A179" s="33" t="s">
        <v>46</v>
      </c>
      <c r="B179" s="121" t="s">
        <v>101</v>
      </c>
      <c r="C179" s="121" t="s">
        <v>114</v>
      </c>
      <c r="D179" s="121" t="s">
        <v>102</v>
      </c>
      <c r="E179" s="121" t="s">
        <v>122</v>
      </c>
      <c r="F179" s="121" t="s">
        <v>124</v>
      </c>
      <c r="G179" s="122">
        <v>405000</v>
      </c>
      <c r="H179" s="122">
        <v>98380.800000000003</v>
      </c>
      <c r="I179" s="29">
        <f t="shared" si="2"/>
        <v>0.24291555555555555</v>
      </c>
      <c r="J179" s="13"/>
      <c r="L179" s="43"/>
    </row>
    <row r="180" spans="1:12" ht="28.5" customHeight="1" x14ac:dyDescent="0.25">
      <c r="A180" s="120" t="s">
        <v>47</v>
      </c>
      <c r="B180" s="121" t="s">
        <v>101</v>
      </c>
      <c r="C180" s="121" t="s">
        <v>114</v>
      </c>
      <c r="D180" s="121" t="s">
        <v>102</v>
      </c>
      <c r="E180" s="121" t="s">
        <v>122</v>
      </c>
      <c r="F180" s="121" t="s">
        <v>198</v>
      </c>
      <c r="G180" s="122">
        <v>405000</v>
      </c>
      <c r="H180" s="122">
        <v>98380.800000000003</v>
      </c>
      <c r="I180" s="29">
        <f t="shared" si="2"/>
        <v>0.24291555555555555</v>
      </c>
      <c r="J180" s="13"/>
      <c r="L180" s="43"/>
    </row>
    <row r="181" spans="1:12" ht="28.5" customHeight="1" x14ac:dyDescent="0.25">
      <c r="A181" s="136" t="s">
        <v>295</v>
      </c>
      <c r="B181" s="137" t="s">
        <v>101</v>
      </c>
      <c r="C181" s="137" t="s">
        <v>114</v>
      </c>
      <c r="D181" s="137" t="s">
        <v>112</v>
      </c>
      <c r="E181" s="137" t="s">
        <v>196</v>
      </c>
      <c r="F181" s="137" t="s">
        <v>103</v>
      </c>
      <c r="G181" s="150">
        <v>575000</v>
      </c>
      <c r="H181" s="150">
        <v>194584</v>
      </c>
      <c r="I181" s="29">
        <f t="shared" si="2"/>
        <v>0.33840695652173913</v>
      </c>
      <c r="J181" s="13"/>
      <c r="L181" s="43"/>
    </row>
    <row r="182" spans="1:12" ht="28.5" customHeight="1" x14ac:dyDescent="0.25">
      <c r="A182" s="33" t="s">
        <v>45</v>
      </c>
      <c r="B182" s="121" t="s">
        <v>101</v>
      </c>
      <c r="C182" s="121" t="s">
        <v>114</v>
      </c>
      <c r="D182" s="121" t="s">
        <v>112</v>
      </c>
      <c r="E182" s="121" t="s">
        <v>196</v>
      </c>
      <c r="F182" s="121" t="s">
        <v>123</v>
      </c>
      <c r="G182" s="122">
        <v>575000</v>
      </c>
      <c r="H182" s="122">
        <v>194584</v>
      </c>
      <c r="I182" s="29">
        <f t="shared" si="2"/>
        <v>0.33840695652173913</v>
      </c>
      <c r="J182" s="13"/>
      <c r="L182" s="43"/>
    </row>
    <row r="183" spans="1:12" ht="28.5" customHeight="1" x14ac:dyDescent="0.25">
      <c r="A183" s="33" t="s">
        <v>48</v>
      </c>
      <c r="B183" s="121" t="s">
        <v>101</v>
      </c>
      <c r="C183" s="121" t="s">
        <v>114</v>
      </c>
      <c r="D183" s="121" t="s">
        <v>112</v>
      </c>
      <c r="E183" s="121" t="s">
        <v>196</v>
      </c>
      <c r="F183" s="121" t="s">
        <v>125</v>
      </c>
      <c r="G183" s="122">
        <v>575000</v>
      </c>
      <c r="H183" s="122">
        <v>194584</v>
      </c>
      <c r="I183" s="29">
        <f t="shared" si="2"/>
        <v>0.33840695652173913</v>
      </c>
      <c r="J183" s="13"/>
      <c r="L183" s="43"/>
    </row>
    <row r="184" spans="1:12" ht="45.75" customHeight="1" x14ac:dyDescent="0.25">
      <c r="A184" s="120" t="s">
        <v>49</v>
      </c>
      <c r="B184" s="121" t="s">
        <v>101</v>
      </c>
      <c r="C184" s="121" t="s">
        <v>114</v>
      </c>
      <c r="D184" s="121" t="s">
        <v>112</v>
      </c>
      <c r="E184" s="121" t="s">
        <v>196</v>
      </c>
      <c r="F184" s="121" t="s">
        <v>197</v>
      </c>
      <c r="G184" s="122">
        <v>575000</v>
      </c>
      <c r="H184" s="122">
        <v>194584</v>
      </c>
      <c r="I184" s="29">
        <f t="shared" si="2"/>
        <v>0.33840695652173913</v>
      </c>
      <c r="J184" s="13"/>
      <c r="L184" s="43"/>
    </row>
    <row r="185" spans="1:12" ht="28.5" customHeight="1" x14ac:dyDescent="0.25">
      <c r="A185" s="143" t="s">
        <v>296</v>
      </c>
      <c r="B185" s="123"/>
      <c r="C185" s="123"/>
      <c r="D185" s="123"/>
      <c r="E185" s="123"/>
      <c r="F185" s="123"/>
      <c r="G185" s="124">
        <f>G186+G191+G205</f>
        <v>30466880</v>
      </c>
      <c r="H185" s="124">
        <f>H186+H191+H205</f>
        <v>4557011.1399999997</v>
      </c>
      <c r="I185" s="31">
        <f t="shared" si="2"/>
        <v>0.14957262246741379</v>
      </c>
      <c r="J185" s="13"/>
      <c r="L185" s="43"/>
    </row>
    <row r="186" spans="1:12" ht="28.5" customHeight="1" x14ac:dyDescent="0.25">
      <c r="A186" s="144" t="s">
        <v>297</v>
      </c>
      <c r="B186" s="139" t="s">
        <v>101</v>
      </c>
      <c r="C186" s="139" t="s">
        <v>126</v>
      </c>
      <c r="D186" s="139" t="s">
        <v>126</v>
      </c>
      <c r="E186" s="145"/>
      <c r="F186" s="145"/>
      <c r="G186" s="150">
        <f>G187</f>
        <v>1575840</v>
      </c>
      <c r="H186" s="150">
        <f>H187</f>
        <v>244443.2</v>
      </c>
      <c r="I186" s="29">
        <f t="shared" si="2"/>
        <v>0.15511930145192407</v>
      </c>
      <c r="J186" s="13"/>
      <c r="L186" s="43"/>
    </row>
    <row r="187" spans="1:12" ht="28.5" customHeight="1" x14ac:dyDescent="0.25">
      <c r="A187" s="33" t="s">
        <v>298</v>
      </c>
      <c r="B187" s="121" t="s">
        <v>101</v>
      </c>
      <c r="C187" s="121" t="s">
        <v>126</v>
      </c>
      <c r="D187" s="121" t="s">
        <v>126</v>
      </c>
      <c r="E187" s="121" t="s">
        <v>202</v>
      </c>
      <c r="F187" s="121" t="s">
        <v>113</v>
      </c>
      <c r="G187" s="122">
        <v>1575840</v>
      </c>
      <c r="H187" s="122">
        <v>244443.2</v>
      </c>
      <c r="I187" s="29">
        <f t="shared" si="2"/>
        <v>0.15511930145192407</v>
      </c>
      <c r="J187" s="13"/>
      <c r="L187" s="43"/>
    </row>
    <row r="188" spans="1:12" ht="28.5" customHeight="1" x14ac:dyDescent="0.25">
      <c r="A188" s="33" t="s">
        <v>30</v>
      </c>
      <c r="B188" s="121" t="s">
        <v>101</v>
      </c>
      <c r="C188" s="121" t="s">
        <v>126</v>
      </c>
      <c r="D188" s="121" t="s">
        <v>126</v>
      </c>
      <c r="E188" s="121" t="s">
        <v>202</v>
      </c>
      <c r="F188" s="121" t="s">
        <v>106</v>
      </c>
      <c r="G188" s="122">
        <v>1575840</v>
      </c>
      <c r="H188" s="122">
        <v>244443.2</v>
      </c>
      <c r="I188" s="29">
        <f t="shared" si="2"/>
        <v>0.15511930145192407</v>
      </c>
      <c r="J188" s="13"/>
      <c r="L188" s="43"/>
    </row>
    <row r="189" spans="1:12" ht="28.5" customHeight="1" x14ac:dyDescent="0.25">
      <c r="A189" s="33" t="s">
        <v>31</v>
      </c>
      <c r="B189" s="121" t="s">
        <v>101</v>
      </c>
      <c r="C189" s="121" t="s">
        <v>126</v>
      </c>
      <c r="D189" s="121" t="s">
        <v>126</v>
      </c>
      <c r="E189" s="121" t="s">
        <v>202</v>
      </c>
      <c r="F189" s="121" t="s">
        <v>107</v>
      </c>
      <c r="G189" s="122">
        <v>1575840</v>
      </c>
      <c r="H189" s="122">
        <v>244443.2</v>
      </c>
      <c r="I189" s="29">
        <f t="shared" si="2"/>
        <v>0.15511930145192407</v>
      </c>
      <c r="J189" s="13"/>
      <c r="L189" s="43"/>
    </row>
    <row r="190" spans="1:12" ht="28.5" customHeight="1" x14ac:dyDescent="0.25">
      <c r="A190" s="33" t="s">
        <v>32</v>
      </c>
      <c r="B190" s="121" t="s">
        <v>101</v>
      </c>
      <c r="C190" s="121" t="s">
        <v>126</v>
      </c>
      <c r="D190" s="121" t="s">
        <v>126</v>
      </c>
      <c r="E190" s="121" t="s">
        <v>202</v>
      </c>
      <c r="F190" s="121" t="s">
        <v>173</v>
      </c>
      <c r="G190" s="122">
        <v>1575840</v>
      </c>
      <c r="H190" s="122">
        <v>244443.2</v>
      </c>
      <c r="I190" s="29">
        <f t="shared" si="2"/>
        <v>0.15511930145192407</v>
      </c>
      <c r="J190" s="13"/>
      <c r="L190" s="43"/>
    </row>
    <row r="191" spans="1:12" ht="28.5" customHeight="1" x14ac:dyDescent="0.25">
      <c r="A191" s="136" t="s">
        <v>299</v>
      </c>
      <c r="B191" s="139" t="s">
        <v>101</v>
      </c>
      <c r="C191" s="139" t="s">
        <v>121</v>
      </c>
      <c r="D191" s="139" t="s">
        <v>102</v>
      </c>
      <c r="E191" s="137"/>
      <c r="F191" s="137"/>
      <c r="G191" s="150">
        <f>G192+G201</f>
        <v>23289510</v>
      </c>
      <c r="H191" s="150">
        <f>H192+H201</f>
        <v>3869768.9</v>
      </c>
      <c r="I191" s="29">
        <f t="shared" si="2"/>
        <v>0.16615930949169819</v>
      </c>
      <c r="J191" s="13"/>
      <c r="L191" s="43"/>
    </row>
    <row r="192" spans="1:12" ht="28.5" customHeight="1" x14ac:dyDescent="0.25">
      <c r="A192" s="120" t="s">
        <v>300</v>
      </c>
      <c r="B192" s="121" t="s">
        <v>101</v>
      </c>
      <c r="C192" s="121" t="s">
        <v>121</v>
      </c>
      <c r="D192" s="121" t="s">
        <v>102</v>
      </c>
      <c r="E192" s="121" t="s">
        <v>201</v>
      </c>
      <c r="F192" s="121" t="s">
        <v>113</v>
      </c>
      <c r="G192" s="122">
        <v>23189510</v>
      </c>
      <c r="H192" s="122">
        <v>3869768.9</v>
      </c>
      <c r="I192" s="29">
        <f t="shared" si="2"/>
        <v>0.16687583739371811</v>
      </c>
      <c r="J192" s="13"/>
      <c r="L192" s="43"/>
    </row>
    <row r="193" spans="1:12" ht="54.75" customHeight="1" x14ac:dyDescent="0.25">
      <c r="A193" s="33" t="s">
        <v>26</v>
      </c>
      <c r="B193" s="121" t="s">
        <v>101</v>
      </c>
      <c r="C193" s="121" t="s">
        <v>121</v>
      </c>
      <c r="D193" s="121" t="s">
        <v>102</v>
      </c>
      <c r="E193" s="121" t="s">
        <v>201</v>
      </c>
      <c r="F193" s="121" t="s">
        <v>105</v>
      </c>
      <c r="G193" s="122">
        <v>13051770</v>
      </c>
      <c r="H193" s="122">
        <v>2250749.04</v>
      </c>
      <c r="I193" s="29">
        <f t="shared" si="2"/>
        <v>0.1724478013326928</v>
      </c>
      <c r="J193" s="13"/>
      <c r="L193" s="43"/>
    </row>
    <row r="194" spans="1:12" ht="28.5" customHeight="1" x14ac:dyDescent="0.25">
      <c r="A194" s="33" t="s">
        <v>42</v>
      </c>
      <c r="B194" s="121" t="s">
        <v>101</v>
      </c>
      <c r="C194" s="121" t="s">
        <v>121</v>
      </c>
      <c r="D194" s="121" t="s">
        <v>102</v>
      </c>
      <c r="E194" s="121" t="s">
        <v>201</v>
      </c>
      <c r="F194" s="121" t="s">
        <v>109</v>
      </c>
      <c r="G194" s="122">
        <v>13051770</v>
      </c>
      <c r="H194" s="122">
        <v>2250749.04</v>
      </c>
      <c r="I194" s="29">
        <f t="shared" si="2"/>
        <v>0.1724478013326928</v>
      </c>
      <c r="J194" s="13"/>
      <c r="L194" s="43"/>
    </row>
    <row r="195" spans="1:12" ht="28.5" customHeight="1" x14ac:dyDescent="0.25">
      <c r="A195" s="33" t="s">
        <v>43</v>
      </c>
      <c r="B195" s="121" t="s">
        <v>101</v>
      </c>
      <c r="C195" s="121" t="s">
        <v>121</v>
      </c>
      <c r="D195" s="121" t="s">
        <v>102</v>
      </c>
      <c r="E195" s="121" t="s">
        <v>201</v>
      </c>
      <c r="F195" s="121" t="s">
        <v>200</v>
      </c>
      <c r="G195" s="122">
        <v>10024400</v>
      </c>
      <c r="H195" s="122">
        <v>1760961.82</v>
      </c>
      <c r="I195" s="29">
        <f t="shared" si="2"/>
        <v>0.17566755317026456</v>
      </c>
      <c r="J195" s="13"/>
      <c r="L195" s="43"/>
    </row>
    <row r="196" spans="1:12" ht="39.75" customHeight="1" x14ac:dyDescent="0.25">
      <c r="A196" s="120" t="s">
        <v>44</v>
      </c>
      <c r="B196" s="121" t="s">
        <v>101</v>
      </c>
      <c r="C196" s="121" t="s">
        <v>121</v>
      </c>
      <c r="D196" s="121" t="s">
        <v>102</v>
      </c>
      <c r="E196" s="121" t="s">
        <v>201</v>
      </c>
      <c r="F196" s="121" t="s">
        <v>199</v>
      </c>
      <c r="G196" s="122">
        <v>3027370</v>
      </c>
      <c r="H196" s="122">
        <v>489787.22</v>
      </c>
      <c r="I196" s="29">
        <f t="shared" si="2"/>
        <v>0.16178637563297515</v>
      </c>
      <c r="J196" s="13"/>
      <c r="L196" s="43"/>
    </row>
    <row r="197" spans="1:12" ht="39" customHeight="1" x14ac:dyDescent="0.25">
      <c r="A197" s="33" t="s">
        <v>30</v>
      </c>
      <c r="B197" s="121" t="s">
        <v>101</v>
      </c>
      <c r="C197" s="121" t="s">
        <v>121</v>
      </c>
      <c r="D197" s="121" t="s">
        <v>102</v>
      </c>
      <c r="E197" s="121" t="s">
        <v>201</v>
      </c>
      <c r="F197" s="121" t="s">
        <v>106</v>
      </c>
      <c r="G197" s="122">
        <v>10137740</v>
      </c>
      <c r="H197" s="122">
        <v>1619019.86</v>
      </c>
      <c r="I197" s="29">
        <f t="shared" si="2"/>
        <v>0.1597022472464277</v>
      </c>
      <c r="J197" s="13"/>
      <c r="L197" s="43"/>
    </row>
    <row r="198" spans="1:12" ht="34.5" customHeight="1" x14ac:dyDescent="0.25">
      <c r="A198" s="33" t="s">
        <v>31</v>
      </c>
      <c r="B198" s="121" t="s">
        <v>101</v>
      </c>
      <c r="C198" s="121" t="s">
        <v>121</v>
      </c>
      <c r="D198" s="121" t="s">
        <v>102</v>
      </c>
      <c r="E198" s="121" t="s">
        <v>201</v>
      </c>
      <c r="F198" s="121" t="s">
        <v>107</v>
      </c>
      <c r="G198" s="122">
        <v>10137740</v>
      </c>
      <c r="H198" s="122">
        <v>1619019.86</v>
      </c>
      <c r="I198" s="29">
        <f t="shared" si="2"/>
        <v>0.1597022472464277</v>
      </c>
      <c r="J198" s="13"/>
      <c r="L198" s="43"/>
    </row>
    <row r="199" spans="1:12" ht="25.5" customHeight="1" x14ac:dyDescent="0.25">
      <c r="A199" s="33" t="s">
        <v>32</v>
      </c>
      <c r="B199" s="121" t="s">
        <v>101</v>
      </c>
      <c r="C199" s="121" t="s">
        <v>121</v>
      </c>
      <c r="D199" s="121" t="s">
        <v>102</v>
      </c>
      <c r="E199" s="121" t="s">
        <v>201</v>
      </c>
      <c r="F199" s="121" t="s">
        <v>173</v>
      </c>
      <c r="G199" s="122">
        <v>9952630</v>
      </c>
      <c r="H199" s="122">
        <v>1585650.52</v>
      </c>
      <c r="I199" s="29">
        <f t="shared" si="2"/>
        <v>0.15931974965411153</v>
      </c>
      <c r="J199" s="13"/>
      <c r="L199" s="43"/>
    </row>
    <row r="200" spans="1:12" ht="25.5" customHeight="1" x14ac:dyDescent="0.25">
      <c r="A200" s="120" t="s">
        <v>33</v>
      </c>
      <c r="B200" s="121" t="s">
        <v>101</v>
      </c>
      <c r="C200" s="121" t="s">
        <v>121</v>
      </c>
      <c r="D200" s="121" t="s">
        <v>102</v>
      </c>
      <c r="E200" s="121" t="s">
        <v>201</v>
      </c>
      <c r="F200" s="121" t="s">
        <v>108</v>
      </c>
      <c r="G200" s="122">
        <v>185110</v>
      </c>
      <c r="H200" s="122">
        <v>33369.339999999997</v>
      </c>
      <c r="I200" s="29">
        <f t="shared" si="2"/>
        <v>0.18026762465561016</v>
      </c>
      <c r="J200" s="13"/>
      <c r="L200" s="43"/>
    </row>
    <row r="201" spans="1:12" ht="57.75" customHeight="1" x14ac:dyDescent="0.25">
      <c r="A201" s="33" t="s">
        <v>194</v>
      </c>
      <c r="B201" s="121" t="s">
        <v>101</v>
      </c>
      <c r="C201" s="121" t="s">
        <v>121</v>
      </c>
      <c r="D201" s="121" t="s">
        <v>102</v>
      </c>
      <c r="E201" s="121" t="s">
        <v>110</v>
      </c>
      <c r="F201" s="121" t="s">
        <v>113</v>
      </c>
      <c r="G201" s="122">
        <v>100000</v>
      </c>
      <c r="H201" s="122">
        <v>0</v>
      </c>
      <c r="I201" s="29">
        <f t="shared" si="2"/>
        <v>0</v>
      </c>
      <c r="J201" s="13"/>
      <c r="L201" s="43"/>
    </row>
    <row r="202" spans="1:12" ht="31.5" customHeight="1" x14ac:dyDescent="0.25">
      <c r="A202" s="33" t="s">
        <v>30</v>
      </c>
      <c r="B202" s="121" t="s">
        <v>101</v>
      </c>
      <c r="C202" s="121" t="s">
        <v>121</v>
      </c>
      <c r="D202" s="121" t="s">
        <v>102</v>
      </c>
      <c r="E202" s="121" t="s">
        <v>110</v>
      </c>
      <c r="F202" s="121" t="s">
        <v>106</v>
      </c>
      <c r="G202" s="122">
        <v>100000</v>
      </c>
      <c r="H202" s="122">
        <v>0</v>
      </c>
      <c r="I202" s="29">
        <f t="shared" ref="I202:I210" si="3">H202/G202</f>
        <v>0</v>
      </c>
      <c r="J202" s="13"/>
      <c r="L202" s="43"/>
    </row>
    <row r="203" spans="1:12" ht="36" customHeight="1" x14ac:dyDescent="0.25">
      <c r="A203" s="33" t="s">
        <v>31</v>
      </c>
      <c r="B203" s="121" t="s">
        <v>101</v>
      </c>
      <c r="C203" s="121" t="s">
        <v>121</v>
      </c>
      <c r="D203" s="121" t="s">
        <v>102</v>
      </c>
      <c r="E203" s="121" t="s">
        <v>110</v>
      </c>
      <c r="F203" s="121" t="s">
        <v>107</v>
      </c>
      <c r="G203" s="122">
        <v>100000</v>
      </c>
      <c r="H203" s="122">
        <v>0</v>
      </c>
      <c r="I203" s="29">
        <f t="shared" si="3"/>
        <v>0</v>
      </c>
      <c r="L203" s="43"/>
    </row>
    <row r="204" spans="1:12" ht="47.25" customHeight="1" x14ac:dyDescent="0.25">
      <c r="A204" s="120" t="s">
        <v>32</v>
      </c>
      <c r="B204" s="121" t="s">
        <v>101</v>
      </c>
      <c r="C204" s="121" t="s">
        <v>121</v>
      </c>
      <c r="D204" s="121" t="s">
        <v>102</v>
      </c>
      <c r="E204" s="121" t="s">
        <v>110</v>
      </c>
      <c r="F204" s="121" t="s">
        <v>173</v>
      </c>
      <c r="G204" s="122">
        <v>100000</v>
      </c>
      <c r="H204" s="122">
        <v>0</v>
      </c>
      <c r="I204" s="29">
        <f t="shared" si="3"/>
        <v>0</v>
      </c>
      <c r="L204" s="43"/>
    </row>
    <row r="205" spans="1:12" ht="35.1" customHeight="1" x14ac:dyDescent="0.25">
      <c r="A205" s="147" t="s">
        <v>301</v>
      </c>
      <c r="B205" s="146" t="s">
        <v>101</v>
      </c>
      <c r="C205" s="146" t="s">
        <v>111</v>
      </c>
      <c r="D205" s="146" t="s">
        <v>102</v>
      </c>
      <c r="E205" s="137" t="s">
        <v>195</v>
      </c>
      <c r="F205" s="137" t="s">
        <v>113</v>
      </c>
      <c r="G205" s="151">
        <v>5601530</v>
      </c>
      <c r="H205" s="151">
        <v>442799.04</v>
      </c>
      <c r="I205" s="29">
        <f t="shared" si="3"/>
        <v>7.9049659646560841E-2</v>
      </c>
      <c r="L205" s="43"/>
    </row>
    <row r="206" spans="1:12" ht="61.5" customHeight="1" x14ac:dyDescent="0.25">
      <c r="A206" s="33" t="s">
        <v>26</v>
      </c>
      <c r="B206" s="121" t="s">
        <v>101</v>
      </c>
      <c r="C206" s="121" t="s">
        <v>111</v>
      </c>
      <c r="D206" s="121" t="s">
        <v>102</v>
      </c>
      <c r="E206" s="121" t="s">
        <v>195</v>
      </c>
      <c r="F206" s="121" t="s">
        <v>105</v>
      </c>
      <c r="G206" s="122">
        <v>400000</v>
      </c>
      <c r="H206" s="122">
        <v>53200</v>
      </c>
      <c r="I206" s="29">
        <f t="shared" si="3"/>
        <v>0.13300000000000001</v>
      </c>
      <c r="L206" s="43"/>
    </row>
    <row r="207" spans="1:12" ht="24.75" customHeight="1" x14ac:dyDescent="0.25">
      <c r="A207" s="33" t="s">
        <v>42</v>
      </c>
      <c r="B207" s="121" t="s">
        <v>101</v>
      </c>
      <c r="C207" s="121" t="s">
        <v>111</v>
      </c>
      <c r="D207" s="121" t="s">
        <v>102</v>
      </c>
      <c r="E207" s="121" t="s">
        <v>195</v>
      </c>
      <c r="F207" s="121" t="s">
        <v>109</v>
      </c>
      <c r="G207" s="122">
        <v>400000</v>
      </c>
      <c r="H207" s="122">
        <v>53200</v>
      </c>
      <c r="I207" s="29">
        <f t="shared" si="3"/>
        <v>0.13300000000000001</v>
      </c>
      <c r="L207" s="43"/>
    </row>
    <row r="208" spans="1:12" ht="27.75" customHeight="1" x14ac:dyDescent="0.25">
      <c r="A208" s="120" t="s">
        <v>91</v>
      </c>
      <c r="B208" s="121" t="s">
        <v>101</v>
      </c>
      <c r="C208" s="121" t="s">
        <v>111</v>
      </c>
      <c r="D208" s="121" t="s">
        <v>102</v>
      </c>
      <c r="E208" s="121" t="s">
        <v>195</v>
      </c>
      <c r="F208" s="121" t="s">
        <v>127</v>
      </c>
      <c r="G208" s="122">
        <v>400000</v>
      </c>
      <c r="H208" s="122">
        <v>53200</v>
      </c>
      <c r="I208" s="29">
        <f t="shared" si="3"/>
        <v>0.13300000000000001</v>
      </c>
      <c r="L208" s="43"/>
    </row>
    <row r="209" spans="1:12" ht="35.1" customHeight="1" x14ac:dyDescent="0.25">
      <c r="A209" s="33" t="s">
        <v>30</v>
      </c>
      <c r="B209" s="121" t="s">
        <v>101</v>
      </c>
      <c r="C209" s="121" t="s">
        <v>111</v>
      </c>
      <c r="D209" s="121" t="s">
        <v>102</v>
      </c>
      <c r="E209" s="121" t="s">
        <v>195</v>
      </c>
      <c r="F209" s="121" t="s">
        <v>106</v>
      </c>
      <c r="G209" s="122">
        <v>5201530</v>
      </c>
      <c r="H209" s="122">
        <v>389599.04</v>
      </c>
      <c r="I209" s="29">
        <f t="shared" si="3"/>
        <v>7.4900854171753309E-2</v>
      </c>
      <c r="L209" s="43"/>
    </row>
    <row r="210" spans="1:12" ht="35.1" customHeight="1" x14ac:dyDescent="0.25">
      <c r="A210" s="33" t="s">
        <v>31</v>
      </c>
      <c r="B210" s="121" t="s">
        <v>101</v>
      </c>
      <c r="C210" s="121" t="s">
        <v>111</v>
      </c>
      <c r="D210" s="121" t="s">
        <v>102</v>
      </c>
      <c r="E210" s="121" t="s">
        <v>195</v>
      </c>
      <c r="F210" s="121" t="s">
        <v>107</v>
      </c>
      <c r="G210" s="122">
        <v>5201530</v>
      </c>
      <c r="H210" s="122">
        <v>389599.04</v>
      </c>
      <c r="I210" s="29">
        <f t="shared" si="3"/>
        <v>7.4900854171753309E-2</v>
      </c>
      <c r="L210" s="43"/>
    </row>
    <row r="211" spans="1:12" ht="35.1" customHeight="1" x14ac:dyDescent="0.25">
      <c r="A211" s="120" t="s">
        <v>32</v>
      </c>
      <c r="B211" s="121" t="s">
        <v>101</v>
      </c>
      <c r="C211" s="121" t="s">
        <v>111</v>
      </c>
      <c r="D211" s="121" t="s">
        <v>102</v>
      </c>
      <c r="E211" s="121" t="s">
        <v>195</v>
      </c>
      <c r="F211" s="121" t="s">
        <v>173</v>
      </c>
      <c r="G211" s="122">
        <v>5201530</v>
      </c>
      <c r="H211" s="122">
        <v>389599.04</v>
      </c>
      <c r="I211" s="29">
        <f t="shared" ref="I211" si="4">H211/G211</f>
        <v>7.4900854171753309E-2</v>
      </c>
      <c r="L211" s="43"/>
    </row>
    <row r="212" spans="1:12" ht="27" customHeight="1" thickBot="1" x14ac:dyDescent="0.3">
      <c r="A212" s="130" t="s">
        <v>84</v>
      </c>
      <c r="B212" s="131" t="s">
        <v>3</v>
      </c>
      <c r="C212" s="131"/>
      <c r="D212" s="131"/>
      <c r="E212" s="131"/>
      <c r="F212" s="131"/>
      <c r="G212" s="132">
        <v>-47697911.590000004</v>
      </c>
      <c r="H212" s="132">
        <v>-46107.519999999997</v>
      </c>
      <c r="I212" s="134"/>
      <c r="L212" s="44"/>
    </row>
    <row r="213" spans="1:12" ht="34.5" customHeight="1" x14ac:dyDescent="0.25"/>
    <row r="214" spans="1:12" ht="57.75" customHeight="1" x14ac:dyDescent="0.25"/>
    <row r="215" spans="1:12" ht="27" customHeight="1" x14ac:dyDescent="0.25"/>
    <row r="216" spans="1:12" ht="28.5" customHeight="1" x14ac:dyDescent="0.25">
      <c r="L216" s="40"/>
    </row>
    <row r="219" spans="1:12" ht="27" customHeight="1" x14ac:dyDescent="0.25"/>
    <row r="220" spans="1:12" ht="30" customHeight="1" x14ac:dyDescent="0.25"/>
  </sheetData>
  <mergeCells count="8">
    <mergeCell ref="G2:I2"/>
    <mergeCell ref="A5:I5"/>
    <mergeCell ref="G3:I3"/>
    <mergeCell ref="B7:F7"/>
    <mergeCell ref="A7:A8"/>
    <mergeCell ref="G7:G8"/>
    <mergeCell ref="H7:H8"/>
    <mergeCell ref="I7:I8"/>
  </mergeCells>
  <pageMargins left="0.39370078740157483" right="0.39370078740157483" top="0.39370078740157483" bottom="0.39370078740157483" header="0" footer="0"/>
  <pageSetup paperSize="9" scale="61" fitToHeight="13" orientation="portrait" r:id="rId1"/>
  <headerFooter>
    <oddFooter>Страница &amp;P</oddFooter>
  </headerFooter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5"/>
  <sheetViews>
    <sheetView tabSelected="1" view="pageBreakPreview" zoomScaleNormal="100" zoomScaleSheetLayoutView="100" workbookViewId="0">
      <selection activeCell="C3" sqref="C3:E3"/>
    </sheetView>
  </sheetViews>
  <sheetFormatPr defaultRowHeight="15" x14ac:dyDescent="0.25"/>
  <cols>
    <col min="1" max="1" width="50.7109375" style="2" customWidth="1"/>
    <col min="2" max="2" width="27.28515625" style="2" customWidth="1"/>
    <col min="3" max="4" width="19.85546875" style="2" customWidth="1"/>
    <col min="5" max="5" width="15.7109375" style="2" customWidth="1"/>
    <col min="6" max="6" width="9.140625" style="2" customWidth="1"/>
    <col min="7" max="7" width="15.28515625" style="2" customWidth="1"/>
    <col min="8" max="8" width="14.140625" style="2" customWidth="1"/>
    <col min="9" max="9" width="22.7109375" style="2" customWidth="1"/>
    <col min="10" max="10" width="16.42578125" style="2" customWidth="1"/>
    <col min="11" max="11" width="13.5703125" style="2" customWidth="1"/>
    <col min="12" max="16384" width="9.140625" style="2"/>
  </cols>
  <sheetData>
    <row r="1" spans="1:12" x14ac:dyDescent="0.25">
      <c r="C1" s="7"/>
      <c r="D1" s="7"/>
      <c r="E1" s="10" t="s">
        <v>78</v>
      </c>
    </row>
    <row r="2" spans="1:12" ht="75" customHeight="1" x14ac:dyDescent="0.25">
      <c r="C2" s="152" t="s">
        <v>186</v>
      </c>
      <c r="D2" s="152"/>
      <c r="E2" s="152"/>
    </row>
    <row r="3" spans="1:12" ht="31.5" customHeight="1" x14ac:dyDescent="0.25">
      <c r="C3" s="152" t="s">
        <v>303</v>
      </c>
      <c r="D3" s="152"/>
      <c r="E3" s="152"/>
    </row>
    <row r="4" spans="1:12" x14ac:dyDescent="0.25">
      <c r="C4" s="152"/>
      <c r="D4" s="152"/>
      <c r="E4" s="152"/>
    </row>
    <row r="6" spans="1:12" ht="58.5" customHeight="1" x14ac:dyDescent="0.25">
      <c r="A6" s="153" t="s">
        <v>187</v>
      </c>
      <c r="B6" s="153"/>
      <c r="C6" s="153"/>
      <c r="D6" s="153"/>
      <c r="E6" s="153"/>
    </row>
    <row r="8" spans="1:12" ht="12" customHeight="1" thickBot="1" x14ac:dyDescent="0.3">
      <c r="A8" s="19"/>
      <c r="B8" s="20"/>
      <c r="C8" s="21"/>
      <c r="D8" s="22"/>
      <c r="E8" s="23"/>
      <c r="F8" s="4"/>
    </row>
    <row r="9" spans="1:12" ht="13.5" customHeight="1" x14ac:dyDescent="0.25">
      <c r="A9" s="161" t="s">
        <v>0</v>
      </c>
      <c r="B9" s="164" t="s">
        <v>50</v>
      </c>
      <c r="C9" s="164" t="s">
        <v>188</v>
      </c>
      <c r="D9" s="164" t="s">
        <v>85</v>
      </c>
      <c r="E9" s="166" t="s">
        <v>88</v>
      </c>
      <c r="F9" s="4"/>
    </row>
    <row r="10" spans="1:12" ht="12" customHeight="1" x14ac:dyDescent="0.25">
      <c r="A10" s="162"/>
      <c r="B10" s="155"/>
      <c r="C10" s="155"/>
      <c r="D10" s="155"/>
      <c r="E10" s="167"/>
      <c r="F10" s="4"/>
    </row>
    <row r="11" spans="1:12" ht="12" customHeight="1" x14ac:dyDescent="0.25">
      <c r="A11" s="162"/>
      <c r="B11" s="155"/>
      <c r="C11" s="155"/>
      <c r="D11" s="155"/>
      <c r="E11" s="167"/>
      <c r="F11" s="4"/>
    </row>
    <row r="12" spans="1:12" ht="11.25" customHeight="1" thickBot="1" x14ac:dyDescent="0.3">
      <c r="A12" s="163"/>
      <c r="B12" s="165"/>
      <c r="C12" s="165"/>
      <c r="D12" s="165"/>
      <c r="E12" s="168"/>
      <c r="F12" s="4"/>
    </row>
    <row r="13" spans="1:12" ht="18" customHeight="1" x14ac:dyDescent="0.25">
      <c r="A13" s="65" t="s">
        <v>51</v>
      </c>
      <c r="B13" s="66" t="s">
        <v>3</v>
      </c>
      <c r="C13" s="67">
        <v>47697911.590000004</v>
      </c>
      <c r="D13" s="67">
        <v>46107.519999999997</v>
      </c>
      <c r="E13" s="68">
        <f>D13/C13</f>
        <v>9.6665699740335303E-4</v>
      </c>
      <c r="F13" s="4"/>
      <c r="G13" s="54"/>
      <c r="H13" s="55"/>
      <c r="I13" s="56"/>
      <c r="J13" s="57"/>
      <c r="K13" s="57"/>
      <c r="L13" s="58"/>
    </row>
    <row r="14" spans="1:12" ht="12" customHeight="1" x14ac:dyDescent="0.25">
      <c r="A14" s="69" t="s">
        <v>4</v>
      </c>
      <c r="B14" s="70"/>
      <c r="C14" s="71"/>
      <c r="D14" s="71"/>
      <c r="E14" s="29"/>
      <c r="F14" s="4"/>
      <c r="G14" s="59"/>
      <c r="H14" s="46"/>
      <c r="I14" s="47"/>
      <c r="J14" s="60"/>
      <c r="K14" s="60"/>
      <c r="L14" s="61"/>
    </row>
    <row r="15" spans="1:12" ht="18" customHeight="1" x14ac:dyDescent="0.25">
      <c r="A15" s="72" t="s">
        <v>52</v>
      </c>
      <c r="B15" s="70" t="s">
        <v>3</v>
      </c>
      <c r="C15" s="73" t="s">
        <v>79</v>
      </c>
      <c r="D15" s="73" t="s">
        <v>79</v>
      </c>
      <c r="E15" s="29"/>
      <c r="F15" s="4"/>
      <c r="G15" s="62"/>
      <c r="H15" s="46"/>
      <c r="I15" s="47"/>
      <c r="J15" s="48"/>
      <c r="K15" s="48"/>
      <c r="L15" s="52"/>
    </row>
    <row r="16" spans="1:12" ht="12" customHeight="1" x14ac:dyDescent="0.25">
      <c r="A16" s="74" t="s">
        <v>53</v>
      </c>
      <c r="B16" s="70"/>
      <c r="C16" s="71"/>
      <c r="D16" s="71"/>
      <c r="E16" s="29"/>
      <c r="F16" s="4"/>
      <c r="G16" s="63"/>
      <c r="H16" s="46"/>
      <c r="I16" s="47"/>
      <c r="J16" s="60"/>
      <c r="K16" s="60"/>
      <c r="L16" s="61"/>
    </row>
    <row r="17" spans="1:12" x14ac:dyDescent="0.25">
      <c r="A17" s="75" t="s">
        <v>54</v>
      </c>
      <c r="B17" s="70" t="s">
        <v>3</v>
      </c>
      <c r="C17" s="73" t="s">
        <v>79</v>
      </c>
      <c r="D17" s="73" t="s">
        <v>79</v>
      </c>
      <c r="E17" s="29"/>
      <c r="F17" s="4"/>
      <c r="G17" s="45"/>
      <c r="H17" s="46"/>
      <c r="I17" s="47"/>
      <c r="J17" s="48"/>
      <c r="K17" s="48"/>
      <c r="L17" s="52"/>
    </row>
    <row r="18" spans="1:12" x14ac:dyDescent="0.25">
      <c r="A18" s="76" t="s">
        <v>53</v>
      </c>
      <c r="B18" s="70"/>
      <c r="C18" s="71"/>
      <c r="D18" s="71"/>
      <c r="E18" s="29"/>
      <c r="F18" s="4"/>
      <c r="G18" s="64"/>
      <c r="H18" s="46"/>
      <c r="I18" s="47"/>
      <c r="J18" s="60"/>
      <c r="K18" s="60"/>
      <c r="L18" s="61"/>
    </row>
    <row r="19" spans="1:12" x14ac:dyDescent="0.25">
      <c r="A19" s="77" t="s">
        <v>55</v>
      </c>
      <c r="B19" s="70"/>
      <c r="C19" s="73">
        <v>47697911.590000004</v>
      </c>
      <c r="D19" s="73">
        <v>46107.519999999997</v>
      </c>
      <c r="E19" s="31">
        <f t="shared" ref="E19:E30" si="0">D19/C19</f>
        <v>9.6665699740335303E-4</v>
      </c>
      <c r="F19" s="4"/>
      <c r="G19" s="51"/>
      <c r="H19" s="46"/>
      <c r="I19" s="47"/>
      <c r="J19" s="48"/>
      <c r="K19" s="48"/>
      <c r="L19" s="52"/>
    </row>
    <row r="20" spans="1:12" ht="25.5" customHeight="1" x14ac:dyDescent="0.25">
      <c r="A20" s="78" t="s">
        <v>89</v>
      </c>
      <c r="B20" s="70" t="s">
        <v>56</v>
      </c>
      <c r="C20" s="73">
        <v>47697911.590000004</v>
      </c>
      <c r="D20" s="73">
        <v>46107.519999999997</v>
      </c>
      <c r="E20" s="31">
        <f t="shared" si="0"/>
        <v>9.6665699740335303E-4</v>
      </c>
      <c r="F20" s="4"/>
      <c r="G20" s="53"/>
      <c r="H20" s="46"/>
      <c r="I20" s="47"/>
      <c r="J20" s="48"/>
      <c r="K20" s="48"/>
      <c r="L20" s="52"/>
    </row>
    <row r="21" spans="1:12" ht="12.95" customHeight="1" x14ac:dyDescent="0.25">
      <c r="A21" s="75" t="s">
        <v>57</v>
      </c>
      <c r="B21" s="70"/>
      <c r="C21" s="73">
        <v>378894691.77999997</v>
      </c>
      <c r="D21" s="73">
        <v>72861216.349999994</v>
      </c>
      <c r="E21" s="31">
        <f t="shared" si="0"/>
        <v>0.19229938537198052</v>
      </c>
      <c r="F21" s="4"/>
      <c r="G21" s="45"/>
      <c r="H21" s="46"/>
      <c r="I21" s="47"/>
      <c r="J21" s="48"/>
      <c r="K21" s="48"/>
      <c r="L21" s="49"/>
    </row>
    <row r="22" spans="1:12" ht="14.1" customHeight="1" x14ac:dyDescent="0.25">
      <c r="A22" s="33" t="s">
        <v>58</v>
      </c>
      <c r="B22" s="70" t="s">
        <v>59</v>
      </c>
      <c r="C22" s="73">
        <v>378894691.77999997</v>
      </c>
      <c r="D22" s="73">
        <v>72861216.349999994</v>
      </c>
      <c r="E22" s="31">
        <f t="shared" si="0"/>
        <v>0.19229938537198052</v>
      </c>
      <c r="F22" s="4"/>
      <c r="G22" s="39"/>
      <c r="H22" s="46"/>
      <c r="I22" s="47"/>
      <c r="J22" s="48"/>
      <c r="K22" s="48"/>
      <c r="L22" s="49"/>
    </row>
    <row r="23" spans="1:12" x14ac:dyDescent="0.25">
      <c r="A23" s="33" t="s">
        <v>60</v>
      </c>
      <c r="B23" s="70" t="s">
        <v>61</v>
      </c>
      <c r="C23" s="73">
        <v>378894691.77999997</v>
      </c>
      <c r="D23" s="73">
        <v>72861216.349999994</v>
      </c>
      <c r="E23" s="31">
        <f t="shared" si="0"/>
        <v>0.19229938537198052</v>
      </c>
      <c r="F23" s="4"/>
      <c r="G23" s="39"/>
      <c r="H23" s="46"/>
      <c r="I23" s="47"/>
      <c r="J23" s="48"/>
      <c r="K23" s="48"/>
      <c r="L23" s="49"/>
    </row>
    <row r="24" spans="1:12" ht="14.1" customHeight="1" x14ac:dyDescent="0.25">
      <c r="A24" s="33" t="s">
        <v>62</v>
      </c>
      <c r="B24" s="70" t="s">
        <v>63</v>
      </c>
      <c r="C24" s="73">
        <v>378894691.77999997</v>
      </c>
      <c r="D24" s="73">
        <v>72861216.349999994</v>
      </c>
      <c r="E24" s="31">
        <f t="shared" si="0"/>
        <v>0.19229938537198052</v>
      </c>
      <c r="F24" s="4"/>
      <c r="G24" s="39"/>
      <c r="H24" s="46"/>
      <c r="I24" s="47"/>
      <c r="J24" s="48"/>
      <c r="K24" s="48"/>
      <c r="L24" s="49"/>
    </row>
    <row r="25" spans="1:12" ht="28.5" customHeight="1" x14ac:dyDescent="0.25">
      <c r="A25" s="33" t="s">
        <v>64</v>
      </c>
      <c r="B25" s="70" t="s">
        <v>65</v>
      </c>
      <c r="C25" s="73">
        <v>378894691.77999997</v>
      </c>
      <c r="D25" s="73">
        <v>72861216.349999994</v>
      </c>
      <c r="E25" s="31">
        <f t="shared" si="0"/>
        <v>0.19229938537198052</v>
      </c>
      <c r="F25" s="4"/>
      <c r="G25" s="39"/>
      <c r="H25" s="46"/>
      <c r="I25" s="47"/>
      <c r="J25" s="48"/>
      <c r="K25" s="48"/>
      <c r="L25" s="49"/>
    </row>
    <row r="26" spans="1:12" x14ac:dyDescent="0.25">
      <c r="A26" s="75" t="s">
        <v>66</v>
      </c>
      <c r="B26" s="70"/>
      <c r="C26" s="73">
        <v>426592603.37</v>
      </c>
      <c r="D26" s="73">
        <v>72907323.870000005</v>
      </c>
      <c r="E26" s="31">
        <f t="shared" si="0"/>
        <v>0.17090620721983008</v>
      </c>
      <c r="F26" s="4"/>
      <c r="G26" s="45"/>
      <c r="H26" s="46"/>
      <c r="I26" s="47"/>
      <c r="J26" s="48"/>
      <c r="K26" s="48"/>
      <c r="L26" s="49"/>
    </row>
    <row r="27" spans="1:12" x14ac:dyDescent="0.25">
      <c r="A27" s="33" t="s">
        <v>67</v>
      </c>
      <c r="B27" s="79" t="s">
        <v>68</v>
      </c>
      <c r="C27" s="73">
        <v>426592603.37</v>
      </c>
      <c r="D27" s="73">
        <v>72907323.870000005</v>
      </c>
      <c r="E27" s="31">
        <f t="shared" si="0"/>
        <v>0.17090620721983008</v>
      </c>
      <c r="F27" s="4"/>
      <c r="G27" s="39"/>
      <c r="H27" s="46"/>
      <c r="I27" s="50"/>
      <c r="J27" s="48"/>
      <c r="K27" s="48"/>
      <c r="L27" s="49"/>
    </row>
    <row r="28" spans="1:12" x14ac:dyDescent="0.25">
      <c r="A28" s="33" t="s">
        <v>69</v>
      </c>
      <c r="B28" s="79" t="s">
        <v>70</v>
      </c>
      <c r="C28" s="73">
        <v>426592603.37</v>
      </c>
      <c r="D28" s="73">
        <v>72907323.870000005</v>
      </c>
      <c r="E28" s="31">
        <f t="shared" si="0"/>
        <v>0.17090620721983008</v>
      </c>
      <c r="F28" s="4"/>
      <c r="G28" s="39"/>
      <c r="H28" s="46"/>
      <c r="I28" s="50"/>
      <c r="J28" s="48"/>
      <c r="K28" s="48"/>
      <c r="L28" s="49"/>
    </row>
    <row r="29" spans="1:12" ht="14.1" customHeight="1" x14ac:dyDescent="0.25">
      <c r="A29" s="33" t="s">
        <v>71</v>
      </c>
      <c r="B29" s="79" t="s">
        <v>72</v>
      </c>
      <c r="C29" s="73">
        <v>426592603.37</v>
      </c>
      <c r="D29" s="73">
        <v>72907323.870000005</v>
      </c>
      <c r="E29" s="31">
        <f t="shared" si="0"/>
        <v>0.17090620721983008</v>
      </c>
      <c r="F29" s="4"/>
      <c r="G29" s="39"/>
      <c r="H29" s="46"/>
      <c r="I29" s="50"/>
      <c r="J29" s="48"/>
      <c r="K29" s="48"/>
      <c r="L29" s="49"/>
    </row>
    <row r="30" spans="1:12" ht="26.25" thickBot="1" x14ac:dyDescent="0.3">
      <c r="A30" s="80" t="s">
        <v>73</v>
      </c>
      <c r="B30" s="81" t="s">
        <v>74</v>
      </c>
      <c r="C30" s="73">
        <v>426592603.37</v>
      </c>
      <c r="D30" s="82">
        <v>72907323.870000005</v>
      </c>
      <c r="E30" s="83">
        <f t="shared" si="0"/>
        <v>0.17090620721983008</v>
      </c>
      <c r="F30" s="4"/>
      <c r="G30" s="39"/>
      <c r="H30" s="46"/>
      <c r="I30" s="50"/>
      <c r="J30" s="48"/>
      <c r="K30" s="48"/>
      <c r="L30" s="49"/>
    </row>
    <row r="31" spans="1:12" ht="10.5" customHeight="1" x14ac:dyDescent="0.25">
      <c r="A31" s="24"/>
      <c r="B31" s="25"/>
      <c r="C31" s="26"/>
      <c r="D31" s="27"/>
      <c r="E31" s="27"/>
      <c r="F31" s="4"/>
      <c r="G31" s="9"/>
      <c r="H31" s="9"/>
      <c r="I31" s="9"/>
      <c r="J31" s="9"/>
      <c r="K31" s="9"/>
      <c r="L31" s="9"/>
    </row>
    <row r="32" spans="1:12" x14ac:dyDescent="0.25">
      <c r="A32" s="14"/>
      <c r="B32" s="14"/>
      <c r="C32" s="15"/>
      <c r="D32" s="16"/>
      <c r="E32" s="16"/>
      <c r="F32" s="4"/>
    </row>
    <row r="33" spans="1:6" hidden="1" x14ac:dyDescent="0.25">
      <c r="A33" s="17" t="s">
        <v>75</v>
      </c>
      <c r="B33" s="17"/>
      <c r="C33" s="17"/>
      <c r="D33" s="17"/>
      <c r="E33" s="17"/>
      <c r="F33" s="4"/>
    </row>
    <row r="34" spans="1:6" hidden="1" x14ac:dyDescent="0.25">
      <c r="A34" s="160" t="s">
        <v>75</v>
      </c>
      <c r="B34" s="160"/>
      <c r="C34" s="160"/>
      <c r="D34" s="160"/>
      <c r="E34" s="160"/>
      <c r="F34" s="4"/>
    </row>
    <row r="35" spans="1:6" hidden="1" x14ac:dyDescent="0.25">
      <c r="A35" s="18" t="s">
        <v>75</v>
      </c>
      <c r="B35" s="18"/>
      <c r="C35" s="18"/>
      <c r="D35" s="18"/>
      <c r="E35" s="18"/>
      <c r="F35" s="4"/>
    </row>
  </sheetData>
  <mergeCells count="10">
    <mergeCell ref="C2:E2"/>
    <mergeCell ref="A6:E6"/>
    <mergeCell ref="A34:E34"/>
    <mergeCell ref="A9:A12"/>
    <mergeCell ref="B9:B12"/>
    <mergeCell ref="C9:C12"/>
    <mergeCell ref="D9:D12"/>
    <mergeCell ref="E9:E12"/>
    <mergeCell ref="C3:E3"/>
    <mergeCell ref="C4:E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Страница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04149B0-95C3-440F-B8E0-337BE3D60E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AUTHORITY\СИСТЕМА</dc:creator>
  <cp:lastModifiedBy>user</cp:lastModifiedBy>
  <cp:lastPrinted>2025-04-23T06:00:33Z</cp:lastPrinted>
  <dcterms:created xsi:type="dcterms:W3CDTF">2021-04-08T05:56:28Z</dcterms:created>
  <dcterms:modified xsi:type="dcterms:W3CDTF">2025-04-23T06:00:53Z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SV_0503117M_20160101_1337.xlsx</vt:lpwstr>
  </property>
  <property fmtid="{D5CDD505-2E9C-101B-9397-08002B2CF9AE}" pid="3" name="Название отчета">
    <vt:lpwstr>SV_0503117M_20160101_1337.xlsx</vt:lpwstr>
  </property>
  <property fmtid="{D5CDD505-2E9C-101B-9397-08002B2CF9AE}" pid="4" name="Версия клиента">
    <vt:lpwstr>19.2.3.32350</vt:lpwstr>
  </property>
  <property fmtid="{D5CDD505-2E9C-101B-9397-08002B2CF9AE}" pid="5" name="Версия базы">
    <vt:lpwstr>19.2.0.218629057</vt:lpwstr>
  </property>
  <property fmtid="{D5CDD505-2E9C-101B-9397-08002B2CF9AE}" pid="6" name="Тип сервера">
    <vt:lpwstr>MSSQL</vt:lpwstr>
  </property>
  <property fmtid="{D5CDD505-2E9C-101B-9397-08002B2CF9AE}" pid="7" name="Сервер">
    <vt:lpwstr>novsqlprimesvod\novsqlprimesvod</vt:lpwstr>
  </property>
  <property fmtid="{D5CDD505-2E9C-101B-9397-08002B2CF9AE}" pid="8" name="База">
    <vt:lpwstr>novsvod</vt:lpwstr>
  </property>
  <property fmtid="{D5CDD505-2E9C-101B-9397-08002B2CF9AE}" pid="9" name="Пользователь">
    <vt:lpwstr>201610200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